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orge.luis\Documents\"/>
    </mc:Choice>
  </mc:AlternateContent>
  <xr:revisionPtr revIDLastSave="0" documentId="8_{99500D6B-68F1-4A2D-B19E-2DEB306CC0EF}" xr6:coauthVersionLast="47" xr6:coauthVersionMax="47" xr10:uidLastSave="{00000000-0000-0000-0000-000000000000}"/>
  <bookViews>
    <workbookView xWindow="-120" yWindow="-120" windowWidth="29040" windowHeight="15840" xr2:uid="{00000000-000D-0000-FFFF-FFFF00000000}"/>
  </bookViews>
  <sheets>
    <sheet name="OBRAS EM ANDAMENTO" sheetId="1" r:id="rId1"/>
  </sheets>
  <definedNames>
    <definedName name="_xlnm.Print_Area" localSheetId="0">'OBRAS EM ANDAMENTO'!$B$1:$P$33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7" i="1" l="1"/>
  <c r="L48" i="1"/>
  <c r="L49" i="1"/>
  <c r="L43" i="1"/>
  <c r="L45" i="1"/>
  <c r="L46" i="1"/>
  <c r="L4" i="1"/>
  <c r="L44" i="1"/>
  <c r="J14" i="1" l="1"/>
  <c r="N13" i="1" l="1"/>
  <c r="N39" i="1"/>
  <c r="N5" i="1" l="1"/>
  <c r="N36" i="1" l="1"/>
  <c r="N35" i="1"/>
  <c r="N38" i="1"/>
  <c r="N37" i="1"/>
  <c r="N34" i="1"/>
  <c r="L34" i="1"/>
  <c r="J6" i="1" l="1"/>
  <c r="K6" i="1" l="1"/>
  <c r="K19" i="1" l="1"/>
  <c r="L5" i="1" l="1"/>
  <c r="L6" i="1"/>
  <c r="L7" i="1"/>
  <c r="L8" i="1"/>
  <c r="L9" i="1"/>
  <c r="L10" i="1"/>
  <c r="L11" i="1"/>
  <c r="L13" i="1"/>
  <c r="L14" i="1"/>
  <c r="L15" i="1"/>
  <c r="L16" i="1"/>
  <c r="L17" i="1"/>
  <c r="L18" i="1"/>
  <c r="L19" i="1"/>
  <c r="L20" i="1"/>
  <c r="L22" i="1"/>
  <c r="L23" i="1"/>
  <c r="L24" i="1"/>
  <c r="L25" i="1"/>
  <c r="L26" i="1"/>
  <c r="L27" i="1"/>
  <c r="L28" i="1"/>
  <c r="L29" i="1"/>
  <c r="L30" i="1"/>
  <c r="L31" i="1"/>
  <c r="L32" i="1"/>
  <c r="L33" i="1"/>
  <c r="N24" i="1" l="1"/>
  <c r="N23" i="1"/>
  <c r="N14" i="1" l="1"/>
  <c r="N15" i="1"/>
  <c r="N17" i="1"/>
  <c r="N19" i="1"/>
  <c r="N26" i="1"/>
  <c r="N27" i="1"/>
  <c r="N28" i="1"/>
  <c r="N29" i="1"/>
  <c r="N30" i="1"/>
  <c r="N31" i="1"/>
  <c r="N32" i="1"/>
  <c r="N33" i="1"/>
  <c r="N8" i="1"/>
  <c r="N9" i="1"/>
  <c r="N10" i="1"/>
  <c r="N11" i="1"/>
  <c r="N4" i="1"/>
</calcChain>
</file>

<file path=xl/sharedStrings.xml><?xml version="1.0" encoding="utf-8"?>
<sst xmlns="http://schemas.openxmlformats.org/spreadsheetml/2006/main" count="381" uniqueCount="267">
  <si>
    <t>OBRAS</t>
  </si>
  <si>
    <t>Nº PROCESSO</t>
  </si>
  <si>
    <t>ENDEREÇO DA OBRA</t>
  </si>
  <si>
    <t>FISCAL</t>
  </si>
  <si>
    <t>RECURSO</t>
  </si>
  <si>
    <t>DADOS CONTRATUAIS</t>
  </si>
  <si>
    <t>Nº CONTRATO</t>
  </si>
  <si>
    <t>VIGÊNCIA</t>
  </si>
  <si>
    <t>STATUS</t>
  </si>
  <si>
    <t>OBSERVAÇÃO</t>
  </si>
  <si>
    <t>EMPRESA / CONTATO</t>
  </si>
  <si>
    <t>PAVIMENTAÇÃO</t>
  </si>
  <si>
    <t>DIVERSOS</t>
  </si>
  <si>
    <t>252/2023</t>
  </si>
  <si>
    <t>253/2023</t>
  </si>
  <si>
    <t>288/2023</t>
  </si>
  <si>
    <t>49/2024</t>
  </si>
  <si>
    <t>230/2022</t>
  </si>
  <si>
    <t>48/2024</t>
  </si>
  <si>
    <t>141/2023</t>
  </si>
  <si>
    <t>93/2024</t>
  </si>
  <si>
    <t>133/2021</t>
  </si>
  <si>
    <t>142/2023</t>
  </si>
  <si>
    <t>47/2024</t>
  </si>
  <si>
    <t>87/2024</t>
  </si>
  <si>
    <t>303/2023</t>
  </si>
  <si>
    <t>62/2024</t>
  </si>
  <si>
    <t>88/2024</t>
  </si>
  <si>
    <t>89/2024</t>
  </si>
  <si>
    <t>90/2024</t>
  </si>
  <si>
    <t>71/2024</t>
  </si>
  <si>
    <t>86/2024</t>
  </si>
  <si>
    <t>Ruas: Antônio Monteiro de Resende / Rua Guilherme Cimini / Rua Raimundo Cimini / Rua Eng. Hebert / Rua Dr. Maninho / Rua Jonarlista Leonel / Travessa Jair Fraga Galofante e Rua Francisco Galberto</t>
  </si>
  <si>
    <t>DIEGO</t>
  </si>
  <si>
    <t>JOHNE</t>
  </si>
  <si>
    <t xml:space="preserve">DIEGO </t>
  </si>
  <si>
    <t>OBRA</t>
  </si>
  <si>
    <t>MINISTÉRIO DAS CIDADES</t>
  </si>
  <si>
    <t>08/2024</t>
  </si>
  <si>
    <t>07/2024</t>
  </si>
  <si>
    <t>Nº CONVÊNIO</t>
  </si>
  <si>
    <t>918215/2021</t>
  </si>
  <si>
    <t>917896/2021</t>
  </si>
  <si>
    <t>Ruas: Lucindo Carli / José Neto Pagy / Travessa Margarida Teixeira / vila Adelaide / Travessa São Geraldo / Vila Santa Luzia / Rua Jequitibá / Trecho da Rua Cel Antônio Saturnino / Rua Bela Vista e Vila Alves</t>
  </si>
  <si>
    <t>Ruas: QUINTINO BOACAIÚVA / TUFFI CHALABI / PRAÇA ANTÔNIO RODRIGUES / NOVA CONQUISTA / INACIO NOVAIS FONSECA / ANTENOR EMILIANO / JANUARIO LUIZ SOARES / GERALDO DE ASSIS BARRETO / TRAVESSA CRISTO REDENTOR / RUA RITA DE CÁSSIA TASSAR</t>
  </si>
  <si>
    <t>VALE</t>
  </si>
  <si>
    <t>35/2024</t>
  </si>
  <si>
    <t>PAVIMENTAÇÃO - CORDEIRO DE MINAS</t>
  </si>
  <si>
    <t>Serra de Cordeiro de Minas</t>
  </si>
  <si>
    <t>MINISTÉRIO DA AGRICULTURA</t>
  </si>
  <si>
    <t>938872/2022</t>
  </si>
  <si>
    <t>53/2023</t>
  </si>
  <si>
    <t>OBRA FINALIZADA EM 04/2025</t>
  </si>
  <si>
    <t>54/2023</t>
  </si>
  <si>
    <t>55/2023</t>
  </si>
  <si>
    <t>56/2023</t>
  </si>
  <si>
    <t>Serra de Dom Lara</t>
  </si>
  <si>
    <t>Serra de Santa Luzia</t>
  </si>
  <si>
    <t>Serra de São Cândido</t>
  </si>
  <si>
    <t>Rua de Acesso ao Mirante da Pedra Itaúna e Praça Cezário Alvim</t>
  </si>
  <si>
    <t>MTUR/CAIXA</t>
  </si>
  <si>
    <t>909531/2020</t>
  </si>
  <si>
    <t>119/2022</t>
  </si>
  <si>
    <t>M E LOPES DA COSTA LTDA             MARCEL - TEL: (33) 98842-3223</t>
  </si>
  <si>
    <t>REFORMA PREDIO VIGILANCIA SANITARIA (Reforma)</t>
  </si>
  <si>
    <t>CONVÊNIO SAÍDA SEE</t>
  </si>
  <si>
    <t>OBRA EM ANDAMENTO</t>
  </si>
  <si>
    <t>Rua Princesa Isabel - N° 431</t>
  </si>
  <si>
    <t>JSA ENGENHARIA E CONSULTORIA   CARLOS - TEL: (31) 99653-6647</t>
  </si>
  <si>
    <t>AMPLIAÇÃO ATERRO SANITARIO</t>
  </si>
  <si>
    <t>PAVIMENTAÇÃO - SÃO CÂNDIDO</t>
  </si>
  <si>
    <t xml:space="preserve">PAVIMENTAÇÃO - SANTA LUZIA </t>
  </si>
  <si>
    <t xml:space="preserve">PAVIMENTAÇÃO - DOM LARA </t>
  </si>
  <si>
    <t>Zona Rural de Caratinga - Aterro Sanitário</t>
  </si>
  <si>
    <t>VALE / BDMG</t>
  </si>
  <si>
    <t>92/2023</t>
  </si>
  <si>
    <t xml:space="preserve">RIO NOVO SOLUÇÕES URBANAS         ADRIANO - TEL: </t>
  </si>
  <si>
    <t>PARQUE DE EXPOSIÇÃO - LEILÃO (REVITALIZAÇÃO)</t>
  </si>
  <si>
    <t>RODOVIA BR 116 KM 521 NORTE</t>
  </si>
  <si>
    <t>CAMPO DE FUTEBOL (CONSTRUÇÃO)</t>
  </si>
  <si>
    <t>Rua Deputado Dênio Moreira de Carvalho nº. 991 - Bairro Santa Cruz</t>
  </si>
  <si>
    <t>FUNCIME</t>
  </si>
  <si>
    <t>70/2024</t>
  </si>
  <si>
    <t>IMPÉRIO PRESTADOR DE SERVIÇOS LTDA                                                      ADRIANO FONSECA - TEL: (31) 98266-4632 / VITOR ENGENHEIRO - TEL: (31) 99637-4808</t>
  </si>
  <si>
    <t>888170/2019</t>
  </si>
  <si>
    <t>62/2021</t>
  </si>
  <si>
    <t>REFORMA ESTAÇÃO FERROVIARIA</t>
  </si>
  <si>
    <t>RECURSO PRÓPRIO</t>
  </si>
  <si>
    <t>93/2023</t>
  </si>
  <si>
    <t>PRAÇA DA ESTAÇÃO - BAIRRO SALATIEL</t>
  </si>
  <si>
    <t xml:space="preserve">CONSTRUÇÃO PONTE </t>
  </si>
  <si>
    <t>ESTRADA VICINAL CÓRREGO DO LAGE NO DISTRITO DE SANTA LUZIA</t>
  </si>
  <si>
    <t xml:space="preserve">CAIXA </t>
  </si>
  <si>
    <t>CAIXA</t>
  </si>
  <si>
    <t>QUALIS CONSTRUTORA                          LUCAS CERQUEIRA - TEL: (32) 98831-0581</t>
  </si>
  <si>
    <t>MANUTENÇÃO PREDIAL SAÚDE</t>
  </si>
  <si>
    <t>PRÉDIOS DIVERSOS DA SAÚDE</t>
  </si>
  <si>
    <t>RECURSO PRÓRPIO</t>
  </si>
  <si>
    <t>46/2024</t>
  </si>
  <si>
    <t>REFORMA PRAÇA  JOÃO DE FREITAS FIDELIS</t>
  </si>
  <si>
    <t>PRAÇA JOÃO DE FREITAS FIDELIS NO DISTRITO DE SAPUCAIA</t>
  </si>
  <si>
    <t>CRECHE CEIM  - PRIMEIROS PASSOS - REFORMA E AMPLIAÇÃO</t>
  </si>
  <si>
    <t>AVENIDA JOÃO CAETANO NASCIMENTO,Nª 878,BAIRRO LIMOEIRO</t>
  </si>
  <si>
    <t>ESTADUAL SEE</t>
  </si>
  <si>
    <t>1261000201/22</t>
  </si>
  <si>
    <t>69/2024</t>
  </si>
  <si>
    <t>NEXXUS CONSTRUTORA E INCORPORADORA LTDA                         LEONARDO (32) 99853-2043 / PEDRO (32) 99927-8849</t>
  </si>
  <si>
    <t>EDUCAÇÃO</t>
  </si>
  <si>
    <t xml:space="preserve">RT CONSULTORIA                              CHARLES - TEL: (33) 99983-1853 </t>
  </si>
  <si>
    <t xml:space="preserve">M&amp;P PAVIMENTAÇÃO                     WALLACE - TEL: (31) 97117-4229                </t>
  </si>
  <si>
    <t xml:space="preserve">SILVEIRA CONSTRUTORA                 ANTÔNIO - TEL: (33) 99984-9760 </t>
  </si>
  <si>
    <t>ESCOLA DR. MANINHO - REFORMA E AMPLIAÇÃO</t>
  </si>
  <si>
    <t>TRAVESSA TAGUATINGA Nº. 164, BAIRRO ZACARIAS</t>
  </si>
  <si>
    <t>1261000070/22</t>
  </si>
  <si>
    <t>73/2024</t>
  </si>
  <si>
    <t>G MARQUES CONSTRUTORA LTDA              EDINHO (32) 99116-1343 / GILBERTO (32) 99907-4345</t>
  </si>
  <si>
    <t>ESCOLA DR. LUIZ ANTÔNIO BASTOS  - REFORMA E AMPLIAÇÃO</t>
  </si>
  <si>
    <t>RUA DOUTOR DIDICO ANSELMO Nº. 490, BAIRRO SANTA CRUZ</t>
  </si>
  <si>
    <t>1261000102/22</t>
  </si>
  <si>
    <t>77/2024</t>
  </si>
  <si>
    <t>G MARQUES CONSTRUTORA LTDA              EDINHO (32) 99116-1343 / GILBERTO (32) 99907-4346</t>
  </si>
  <si>
    <t>ESCOLA BEZERRA DE MENEZES - Limoeiro - REFORMA E AMPLIAÇÃO</t>
  </si>
  <si>
    <t>RUA RAIMUNDA LOPES DA CUNHA Nº 476, BAIRRO LIMOEIRO</t>
  </si>
  <si>
    <t>1261000199/22</t>
  </si>
  <si>
    <t>72/2024</t>
  </si>
  <si>
    <t>G MARQUES CONSTRUTORA LTDA              EDINHO (32) 99116-1343 / GILBERTO (32) 99907-4347</t>
  </si>
  <si>
    <t>ESCOLA BARQUINHO AMARELO - Santa Cruz - REFORMA E AMPLIAÇÃO</t>
  </si>
  <si>
    <t>PRAÇA MARTA CARLI Nº. 100, BAIRRO SANTA CRUZ</t>
  </si>
  <si>
    <t>1261000206/22</t>
  </si>
  <si>
    <t>G MARQUES CONSTRUTORA LTDA              EDINHO (32) 99116-1343 / GILBERTO (32) 99907-4348</t>
  </si>
  <si>
    <t>ESCOLA ANTÔNIO MARTINS - São João do Jacutinga - CONSTRUÇÃO NOVA</t>
  </si>
  <si>
    <t>PRAÇA DOM PEDRO SEGUNDO Nº. 397, DISTRITO DE SÃO JOÃO DO JACUTINGA</t>
  </si>
  <si>
    <t>1261000809/24</t>
  </si>
  <si>
    <t>NEXXUS CONSTRUTORA E INCORPORADORA LTDA                         LEONARDO (32) 99853-2043 / PEDRO (32) 99927-8850</t>
  </si>
  <si>
    <t>ESCOLA CRISPIM DE AQUINO RAMOS - Sapucaia - CONSTRUÇÃO NOVA</t>
  </si>
  <si>
    <t>RUA ANA AUGUSTA S/N, DISTRITO DE SAPUCAIA</t>
  </si>
  <si>
    <t>NEXXUS CONSTRUTORA E INCORPORADORA LTDA                         LEONARDO (32) 99853-2043 / PEDRO (32) 99927-8851</t>
  </si>
  <si>
    <t>ESCOLA SEBASTIAO DOS SANTOS - Santa Efigencia - CONSTRUÇÃO NOVA</t>
  </si>
  <si>
    <t>AVENIDA FRANCISCO ROSA Nº. 300, DISTRITO DE SANTA EFIGÊNCIA</t>
  </si>
  <si>
    <t>NEXXUS CONSTRUTORA E INCORPORADORA LTDA                         LEONARDO (32) 99853-2043 / PEDRO (32) 99927-8852</t>
  </si>
  <si>
    <t>ESCOLA SEBASTIAO MARTINS DE PAIVA - Patrocinio - CONSTRUÇÃO NOVA</t>
  </si>
  <si>
    <t>RUA IZALTINO SILVEIRA DA MATA Nº. 97, DISTRITO DE PATROCÍNIO</t>
  </si>
  <si>
    <t>NEXXUS CONSTRUTORA E INCORPORADORA LTDA                         LEONARDO (32) 99853-2043 / PEDRO (32) 99927-8853</t>
  </si>
  <si>
    <t>ESCOLA BRANCA DE NEVE - Santo Antônio - CONSTRUÇÃO NOVA</t>
  </si>
  <si>
    <t>RUA A S/N, BAIRRO ESPERANÇA</t>
  </si>
  <si>
    <t>1261000333/24</t>
  </si>
  <si>
    <t>NEXXUS CONSTRUTORA E INCORPORADORA LTDA                         LEONARDO (32) 99853-2043 / PEDRO (32) 99927-8854</t>
  </si>
  <si>
    <t xml:space="preserve">ESCOLA ILHA DA FANTASIA - Das Graças </t>
  </si>
  <si>
    <t>RUA JOÃO VIEIRA LOPES S/N, BAIRRO NOSSA SENHORA DAS GRAÇAS</t>
  </si>
  <si>
    <t>80/2024</t>
  </si>
  <si>
    <t>NEXXUS CONSTRUTORA E INCORPORADORA LTDA                         LEONARDO (32) 99853-2043 / PEDRO (32) 99927-8855</t>
  </si>
  <si>
    <t>ESCOLA PADRE COLOMBO - Santa Zita - CONSTRUÇÃO NOVA</t>
  </si>
  <si>
    <t>RUA ZEFERINO FERREIRA NETO S/N, BAIRRO SANTA ZITA</t>
  </si>
  <si>
    <t>81/2024</t>
  </si>
  <si>
    <t xml:space="preserve">OBRA FINALIZADA </t>
  </si>
  <si>
    <t xml:space="preserve">JM SERVIÇOS URBANOS E CONSTRUÇÕES (MARIA AMÉLIA  PEREIRA PARENTE)       TEL: (33) 99977-0696 DOUGLAS                  </t>
  </si>
  <si>
    <t>VALOR DO CONTRATO</t>
  </si>
  <si>
    <t xml:space="preserve">EXECUTADO ACUMULADO </t>
  </si>
  <si>
    <t xml:space="preserve">PORCENTAGEM  EXECUTADO ACUMULADO </t>
  </si>
  <si>
    <t>PAVIMENTAÇÃO DE VIAS PÚBLICAS - DIVERSAS RUAS</t>
  </si>
  <si>
    <t>79/2024</t>
  </si>
  <si>
    <t xml:space="preserve">CONSTRUTORA E EMPREENDIMENTOS FONTES LTDA                                              JOSÉ DO CARMO - TEL: </t>
  </si>
  <si>
    <t>OBRA ESTÁ EM ANDAMENTO - ADITIVO DE PRAZO: AGUARDANDO ASSINATURA - FALTA INFORMAÇÃO SOBRE O QUANTO JÁ FOI EXECUTADO E MEDIDO.</t>
  </si>
  <si>
    <t>PAVIMENTAÇÃO PEDRA ITAÚNA</t>
  </si>
  <si>
    <t xml:space="preserve">JM SERVIÇOS URBANOS E CONSTRUÇÕES (MARIA AMÉLIA  PEREIRA PARENTE)      DOUGLAS - TEL: (33) 99977-0696    </t>
  </si>
  <si>
    <t>RESOLUÇÃO ESTADUTAL SAÚDE</t>
  </si>
  <si>
    <t>RESOLUÇÃO ESTADUAL SAÚDE</t>
  </si>
  <si>
    <t>OBRA FINALIZADA</t>
  </si>
  <si>
    <t>VERIFICAR COM O ENGENHEIRO DA SECRETARIA DE SAÚDE BRUNO COMO ESTÁ O ANDAMENTO DA OBRA - VERIFICAR SALDO EM CONTA, VERIFICAR SERVIÇOS PREVISTOS E OLHAR COM O RESPONSÁVEL PELA SAÚDE SE TEM ALGUM REPARO QEU PODE SER REALIZADO NAS UNIDADES DE SAÚDE COM O SALDO EXISTENTE..</t>
  </si>
  <si>
    <t>OBRAS À LICITAR</t>
  </si>
  <si>
    <t>951090/2023</t>
  </si>
  <si>
    <t>PAVIMENTAÇÃO DE VIAS PÚBLICAS URBANAS Recapeamento asfáltico</t>
  </si>
  <si>
    <t>RUA ANTONIA MARIA RESENDE FERNANDES S/N</t>
  </si>
  <si>
    <t>MINISTERIO DAS CIDADES</t>
  </si>
  <si>
    <t>MURO GABIÃO RUA PETRINA BARROS</t>
  </si>
  <si>
    <t>RUA PETRINA BARROS</t>
  </si>
  <si>
    <t>RECURSO PRÓPRIO?</t>
  </si>
  <si>
    <t>ESTIMATIVA R$ 300.000,00</t>
  </si>
  <si>
    <t>MURO DE GABIÃO</t>
  </si>
  <si>
    <t>ESTRADA SÃO JOÃO JACUTINGA</t>
  </si>
  <si>
    <t>MURO DE ARRIMO</t>
  </si>
  <si>
    <t>RUA PROFESSOR OLINTO</t>
  </si>
  <si>
    <t>ESTIMATIVA R$ 500.000,00</t>
  </si>
  <si>
    <t>ESTIMATIVA R$ 600.000,00</t>
  </si>
  <si>
    <t>GALERIA PLUVIAL</t>
  </si>
  <si>
    <t>RUA SANTO ANTÔNIO</t>
  </si>
  <si>
    <t>BRUNO/RAFAELA</t>
  </si>
  <si>
    <t>PAVIMENTAÇÃPAVIMENTAÇÃO DE VIAS PÚBLICAS - DIVERSAS RUAS</t>
  </si>
  <si>
    <t>OBRA PARALISADA POR FALTA DE RECURSO, JÁ FOi REALZIADA 01 MEDIÇÃO NO VALOR DE R$ 762.773,46, MAS SÓ FOI PAGO PARCIALMENTE À EMPRESA PELO SISTEMA DA CAIXA (TRANSFEREGOV) O VALOR DE R$ 391.229,78 - AGUARDANDO RETORNO DA CEF SOBRE CRÉDITO DE NOVA PARCELA DO RECURSO.</t>
  </si>
  <si>
    <t>OBRA EM ANDAMENTO, JÁ FORAM REALZIADAS 04 MEDIÇÕES SOMANDO O VALOR DE R$ 768.156,25 E ATÉ A PRESENTE DATA FOI PAGO O VALOR DE R$ 375.796,16, O RESTRANTE DO PAGAMENTO DOS SERVIÇOS JÁ EXECUTADOS E ATESTADOS ESTÃO DEPENDENDO DA CAIXA LIBERAR O PAGAMENTO, SERVIÇO JÁ FOI VISTORIADO PELO FISCAL DA CAIXA.</t>
  </si>
  <si>
    <t>OBRA EM ANDAMENTO COM PRATICAMENTE QUASE 100 % DOS SERVIÇOS EXECUTADOS, FALTAM EXECUTAREM UAM ESCADA HIDRÁULICA, PINTURA DE VIA, INSTALAÇÃO DAS PLACAS DE SINALIZAÇÃO E REALZIAR UMA LIMPEZA GERAL NA OBRA. A MEDIÇÃO FINAL DEPEDENDE DA EXECUÇÃO DESSES SERVIÇOS PARA SER ATESTADA NO SISTEMA DO TRANSFEREGOV.</t>
  </si>
  <si>
    <t>OBRA AINDA NÃO INICOU - JÁ FOI COMUNICADO A EMPRESA PARA QUE DÊ INÍCIO AOS SERVIÇOS O MAIS RÁPIDO POSSÍVEL. A EMPRESA ALEGOU QUE ESÓ ESTÁ ESPERANDO O FIM DO PERÍODO CHUVOSO PARA DAR INÍCIO.</t>
  </si>
  <si>
    <t>OBRA EM ANDAMENTO - JÁ FORAM REALIZADAS 02 MEDIÇÕES SOMANDO O VALOR TOTAL DE R$  918.281,33, FOI PAGAO À EMPRESA ATÉ O MOMENTO O VALOR DE R$ 512.381,10, O RESTANTE ESTÁ AGUARDANDO LIBERAÇÃO DA CAIXA.</t>
  </si>
  <si>
    <t>OBRA ESTÁ EM ANDAMENTO - JÁ FORAM REALIZADAS 02 MEDIÇÕES SOMANDO O VALOR TOTAL DE R$ 100.688,79, JÁ FORAM PAGOS PARA A EMPRESA ESSE VALOR TOTAL. A EMPRESA JÁ FOI NOTIFICADA PARA DAR ANDAMENTO NA OBRA E AGILIZAR OS SERVIÇOS.</t>
  </si>
  <si>
    <t>PROIETO ESTÁ SENDO READEQUADO</t>
  </si>
  <si>
    <t>OBRA JÁ FOI LICITADA - CONFIRMAR NO SETOR DE LICITAÇÃO/COMPRAS COMO ESTÁ O PROCESSO.</t>
  </si>
  <si>
    <t>REFORMA POLIESPORTIVO BAIRRO LIMOEIRO</t>
  </si>
  <si>
    <t>BAIRRO LIMOEIRO</t>
  </si>
  <si>
    <t>JÁ FOI REALIZADO O LENVANTAMENTO IN LOCO - ESTAMOS ELABORANDO O PROJETO E PLANILHA ´PARA LEVANTAMENTO DE CUSTOS</t>
  </si>
  <si>
    <t>DIEGO / JOHNE</t>
  </si>
  <si>
    <t>OBRA FINALZIADA</t>
  </si>
  <si>
    <t>OBRA AINDA NÃO INICIOU, POIS NECESSITA REALZIAR A MUDANÇA DE FUNCIONAMENTO DA ESCOLA ONDE SERÁ REALZIADA A REFORMA.</t>
  </si>
  <si>
    <t>ANA OTONI</t>
  </si>
  <si>
    <t>NÃO INICIADA</t>
  </si>
  <si>
    <t>OBRA EM ANDAMENTO - AGUARDANDO ADITIVO DE VALOR</t>
  </si>
  <si>
    <t>OBRA ESTÁ EM ANDAMENTO DE FORMA LENTA, A EMPRESA JÁ FOI NOTIFICADA QUANTO AO ATRASO NA EXECUÇÃO. JÁ FORAM REALIZADAS 5 MEDIÇÕES - 24%</t>
  </si>
  <si>
    <t>CONSTRUÇÃO DE VESTIÁRIOS</t>
  </si>
  <si>
    <t>CAMPO SAPUCAIA</t>
  </si>
  <si>
    <t>CONSTRUTORA E EMPREENDIMENTOS FONTES LTDA</t>
  </si>
  <si>
    <t>OBRA À INICIAR</t>
  </si>
  <si>
    <t>LICITADO A EMPRESA PARA EXECUÇÃO DE ESTUDOS E PROPOR A INTERVENÇÃO</t>
  </si>
  <si>
    <r>
      <t xml:space="preserve">OBRA AINDA NÃO INICIOU </t>
    </r>
    <r>
      <rPr>
        <b/>
        <u/>
        <sz val="15"/>
        <color theme="1"/>
        <rFont val="Times New Roman"/>
        <family val="1"/>
      </rPr>
      <t>(PROBLEMAS COM MORADORES)</t>
    </r>
    <r>
      <rPr>
        <sz val="15"/>
        <color theme="1"/>
        <rFont val="Times New Roman"/>
        <family val="1"/>
      </rPr>
      <t xml:space="preserve">, FORAM MEDIDOS SOMENTE A ELABORAÇÃO DO PROJETOS COMPLEMENTARES. </t>
    </r>
  </si>
  <si>
    <t xml:space="preserve">OBRA AINDA NÃO INICIOU, FORAM MEDIDOS SOMENTE A ELABORAÇÃO DO PROJETOS COMPLEMENTARES. </t>
  </si>
  <si>
    <r>
      <t xml:space="preserve">OBRA AINDA NÃO INICIOU, FORAM MEDIDOS SOMENTE A ELABORAÇÃO DO PROJETOS COMPLEMENTARES. </t>
    </r>
    <r>
      <rPr>
        <b/>
        <u/>
        <sz val="15"/>
        <color theme="1"/>
        <rFont val="Times New Roman"/>
        <family val="1"/>
      </rPr>
      <t>(FALTA DEMOLIR PRÉDIO EXISTENTE E A DEMOLIÇÃO SERÁ POR CONTA DA PREFEITURA).</t>
    </r>
  </si>
  <si>
    <r>
      <t xml:space="preserve"> OBRA AINDA NÃO INICIOU</t>
    </r>
    <r>
      <rPr>
        <b/>
        <u/>
        <sz val="15"/>
        <color theme="1"/>
        <rFont val="Times New Roman"/>
        <family val="1"/>
      </rPr>
      <t xml:space="preserve"> (FALTA RESOLVER QUESTÃO DA TERRAPLENAGEM).</t>
    </r>
    <r>
      <rPr>
        <sz val="15"/>
        <color theme="1"/>
        <rFont val="Times New Roman"/>
        <family val="1"/>
      </rPr>
      <t xml:space="preserve"> </t>
    </r>
  </si>
  <si>
    <t>PAMENTAÇÃO DOM MODESTO</t>
  </si>
  <si>
    <t>Pavimentação de Caratinga a Dom Modesto</t>
  </si>
  <si>
    <t>56/2025</t>
  </si>
  <si>
    <t>VIGENTE</t>
  </si>
  <si>
    <t>AF CONSTRUTORA DE RODOVIAS LTDA</t>
  </si>
  <si>
    <t>SAÚDE</t>
  </si>
  <si>
    <t>RUA CORONEL ANTONIO DA SILVA, 495</t>
  </si>
  <si>
    <t>RAFAELA/ BRUNO</t>
  </si>
  <si>
    <t>PLANEJAMENTO</t>
  </si>
  <si>
    <t>Será construído prédio contemplando: PASSE (térreo), TEA (1º pavimento), Centro Odontológico (2º pavimento) e Conselhos (3º pavimento)</t>
  </si>
  <si>
    <t>RAFAELA</t>
  </si>
  <si>
    <t>VENCIDO</t>
  </si>
  <si>
    <t>JM SERVIÇOS URBANOS E CONSTRUÇÕES - TEL: (33) 99977-0696</t>
  </si>
  <si>
    <t>PAC 2025</t>
  </si>
  <si>
    <t>PES RIO DOCE</t>
  </si>
  <si>
    <t>046/2024</t>
  </si>
  <si>
    <t>Resolução SES MG 8429/2022</t>
  </si>
  <si>
    <t>EM LICITAÇÃO</t>
  </si>
  <si>
    <t>CONSTRUÇÃO PRÉDIO PACE HEMOMINAS, TEA, CENTRO ODONTOLÓGICO E SALA DE CONSELHOS</t>
  </si>
  <si>
    <t>CONSTRUÇÃO UBS TIPO II MONTE VERDE</t>
  </si>
  <si>
    <t>REFORMA DOS POSTOS DE SAÚDE DOS MUNICÍPIOS DE CARATINGA</t>
  </si>
  <si>
    <t>Rua Olinto Augusto Barbosa, 7/ Rua Sargento Secundino de Souza, 81/ Rua José Neto Paggy, nº 375 (fundos)</t>
  </si>
  <si>
    <t>REFORMA E AMPLIAÇÃO DAS UNIDADES DE SAÚDE</t>
  </si>
  <si>
    <t>Praça Guilhermino de Oliveira, S/N/ Avenida Manoel Cordeiro Lúcio, 294 – Cordeiro de Minas/ Praça João Fidelis de Freitas, 269/ Praça Dom Pedro II, nº 316/ Rua Lamartine, nº 2/ Praça Calógeras, 87 – Centro</t>
  </si>
  <si>
    <t>Contrato oriundo da gestão anterior. Foi realizado o levantamento dos serviços necessários para utilização do saldo remanescente dos recursos, contudo os serviços ainda não foram iniciados. Unidades contempladas: Anápolis, Aparecida II e Santo Antônio.</t>
  </si>
  <si>
    <t>CONSTRUÇÃO DE 04 UBS TIPO I</t>
  </si>
  <si>
    <t>ESPERANÇA, DR. EDUARDO, APARECIDA, PORTO SEGURO</t>
  </si>
  <si>
    <t>PARCIALMENTE EM LICITAÇÃO</t>
  </si>
  <si>
    <t>Reforma e ampliação das Unidades de Saúde vinculadas ao PES Rio Doce. Unidades contempladas: Cordeiro de Minas, São Cândido, UPA, Policlínica, Dom Lara, Sapucaia e São João do Jacutinga.</t>
  </si>
  <si>
    <t>CONSTRUÇÃO CAPSad</t>
  </si>
  <si>
    <t>CONSTRUÇÃO UPA TIPO I</t>
  </si>
  <si>
    <t>UBS Esperança em processo de licitação. UBS Porto Seguro aguardando regularização da documentação do terreno. UBS Dr. Eduardo com lote em fase de aquisição. UBS Aparecida ainda sem definição de lote para implantação.</t>
  </si>
  <si>
    <t>BRUNO</t>
  </si>
  <si>
    <t>RAFAELA/BRUNO</t>
  </si>
  <si>
    <t>MONTE VERDE</t>
  </si>
  <si>
    <t>Área institucional, n 2 - Floresta</t>
  </si>
  <si>
    <t>Organização documental, elaboração de projetos e planilhas orçamentárias para instrução de processo licitatório.</t>
  </si>
  <si>
    <t>Construção da Unidade de Pronto Atendimento (UPA) em lote localizado atrás da FUNCIME — empreendimento em fase de regularização documental e levantamento topográfico.</t>
  </si>
  <si>
    <t>A INICIAR</t>
  </si>
  <si>
    <t>Aguardando condições climáticas favoráveis para início dos serviços de terraplenagem.</t>
  </si>
  <si>
    <t>CALÇAMENTO DE SERRAS</t>
  </si>
  <si>
    <t>SERRA DE CALIXTO (SANTA EFIGÊNIA), SERRA DO JOEL (SAPUCAIA), SERRA MARIANO (DOM MODESTO/DOM LARA) E SERRA TRECHO 01 ÁGUA SANTA (DOM LARA)</t>
  </si>
  <si>
    <t>WLADIMIR</t>
  </si>
  <si>
    <t xml:space="preserve">ESTADUAL / ADALCLEVER </t>
  </si>
  <si>
    <t>EXECUÇÃO DE TREVO NO BAIRRO MONTE VERDE EM FRENTE A UBS</t>
  </si>
  <si>
    <t>BAIRRO MONTE VERDE</t>
  </si>
  <si>
    <t>ELABORANDO PROJETOS E ORÇAMENTOS PARA APROVAÇÃO NO SETOP E POSTERIORMENTE LICITAR</t>
  </si>
  <si>
    <t>ELABORANDO PROJETOS E ORÇAMENTOS PARA ESTIMAR CUSTO</t>
  </si>
  <si>
    <t>NEUZA VEREADORA - RECURSO EMENDA IMPOSITIVA ?</t>
  </si>
  <si>
    <t xml:space="preserve">CALÇAMENTO DE SERRAS </t>
  </si>
  <si>
    <t>MORRO CARLITO, MORRO ENOQUE E CÓRREGO DO DIVINO</t>
  </si>
  <si>
    <t>CARLINDO - RECURSO EMENDA IMPOSITIVA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</si>
</sst>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0" x14ac:knownFonts="1">
    <font>
      <sz val="11"/>
      <color theme="1"/>
      <name val="Calibri"/>
      <family val="2"/>
      <scheme val="minor"/>
    </font>
    <font>
      <sz val="11"/>
      <color theme="1"/>
      <name val="Calibri"/>
      <family val="2"/>
      <scheme val="minor"/>
    </font>
    <font>
      <sz val="8"/>
      <name val="Calibri"/>
      <family val="2"/>
      <scheme val="minor"/>
    </font>
    <font>
      <sz val="15"/>
      <color theme="1"/>
      <name val="Times New Roman"/>
      <family val="1"/>
    </font>
    <font>
      <b/>
      <sz val="15"/>
      <color theme="1"/>
      <name val="Times New Roman"/>
      <family val="1"/>
    </font>
    <font>
      <b/>
      <i/>
      <sz val="15"/>
      <color theme="1"/>
      <name val="Times New Roman"/>
      <family val="1"/>
    </font>
    <font>
      <sz val="15"/>
      <name val="Times New Roman"/>
      <family val="1"/>
    </font>
    <font>
      <b/>
      <u/>
      <sz val="15"/>
      <color theme="1"/>
      <name val="Times New Roman"/>
      <family val="1"/>
    </font>
    <font>
      <b/>
      <sz val="20"/>
      <color theme="1"/>
      <name val="Times New Roman"/>
      <family val="1"/>
    </font>
    <font>
      <b/>
      <sz val="15"/>
      <name val="Times New Roman"/>
      <family val="1"/>
    </font>
  </fonts>
  <fills count="12">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rgb="FF29B95C"/>
        <bgColor indexed="64"/>
      </patternFill>
    </fill>
    <fill>
      <patternFill patternType="solid">
        <fgColor theme="3" tint="0.59999389629810485"/>
        <bgColor indexed="64"/>
      </patternFill>
    </fill>
  </fills>
  <borders count="2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style="medium">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thin">
        <color auto="1"/>
      </right>
      <top/>
      <bottom style="medium">
        <color auto="1"/>
      </bottom>
      <diagonal/>
    </border>
    <border>
      <left style="thin">
        <color indexed="64"/>
      </left>
      <right style="medium">
        <color auto="1"/>
      </right>
      <top style="thin">
        <color indexed="64"/>
      </top>
      <bottom style="medium">
        <color auto="1"/>
      </bottom>
      <diagonal/>
    </border>
    <border>
      <left style="thin">
        <color indexed="64"/>
      </left>
      <right style="medium">
        <color auto="1"/>
      </right>
      <top style="medium">
        <color auto="1"/>
      </top>
      <bottom style="medium">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medium">
        <color indexed="64"/>
      </right>
      <top style="thin">
        <color auto="1"/>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wrapText="1"/>
    </xf>
    <xf numFmtId="49" fontId="3" fillId="0" borderId="0" xfId="0" applyNumberFormat="1" applyFont="1" applyAlignment="1">
      <alignment horizontal="center" vertical="center" wrapText="1"/>
    </xf>
    <xf numFmtId="44" fontId="3" fillId="0" borderId="0" xfId="1" applyFont="1" applyAlignment="1">
      <alignment horizontal="center" vertical="center" wrapText="1"/>
    </xf>
    <xf numFmtId="10" fontId="3" fillId="0" borderId="0" xfId="2" applyNumberFormat="1" applyFont="1" applyAlignment="1">
      <alignment horizontal="center" vertical="center" wrapText="1"/>
    </xf>
    <xf numFmtId="0" fontId="3" fillId="0" borderId="6" xfId="0" applyFont="1" applyBorder="1" applyAlignment="1">
      <alignment horizontal="center" vertical="center" wrapText="1"/>
    </xf>
    <xf numFmtId="0" fontId="4" fillId="0" borderId="3"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4" fontId="3" fillId="0" borderId="3" xfId="1" applyFont="1" applyBorder="1" applyAlignment="1">
      <alignment horizontal="center" vertical="center" wrapText="1"/>
    </xf>
    <xf numFmtId="10" fontId="3" fillId="0" borderId="3" xfId="2"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0" fontId="4" fillId="0" borderId="11" xfId="0" applyFont="1" applyBorder="1" applyAlignment="1">
      <alignment vertical="center" wrapText="1"/>
    </xf>
    <xf numFmtId="0" fontId="3" fillId="0" borderId="7" xfId="0" applyFont="1" applyBorder="1" applyAlignment="1">
      <alignment horizontal="center" vertical="center" wrapText="1"/>
    </xf>
    <xf numFmtId="0" fontId="4" fillId="0" borderId="10"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49" fontId="3" fillId="0" borderId="4" xfId="0" applyNumberFormat="1" applyFont="1" applyBorder="1" applyAlignment="1">
      <alignment horizontal="center" vertical="center" wrapText="1"/>
    </xf>
    <xf numFmtId="44" fontId="3" fillId="0" borderId="4" xfId="1" applyFont="1" applyBorder="1" applyAlignment="1">
      <alignment horizontal="center" vertical="center" wrapText="1"/>
    </xf>
    <xf numFmtId="10" fontId="3" fillId="0" borderId="4" xfId="2"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0" fontId="4" fillId="0" borderId="12" xfId="0" applyFont="1" applyBorder="1" applyAlignment="1">
      <alignment vertical="center" wrapText="1"/>
    </xf>
    <xf numFmtId="0" fontId="4" fillId="0" borderId="4" xfId="0" applyFont="1" applyBorder="1" applyAlignment="1">
      <alignment vertical="center" wrapText="1"/>
    </xf>
    <xf numFmtId="0" fontId="4" fillId="0" borderId="13" xfId="0" applyFont="1" applyBorder="1" applyAlignment="1">
      <alignment vertical="center" wrapText="1"/>
    </xf>
    <xf numFmtId="0" fontId="3" fillId="0" borderId="8" xfId="0" applyFont="1" applyBorder="1" applyAlignment="1">
      <alignment horizontal="center" vertical="center" wrapText="1"/>
    </xf>
    <xf numFmtId="0" fontId="4" fillId="0" borderId="5"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44" fontId="3" fillId="0" borderId="5" xfId="1" applyFont="1" applyBorder="1" applyAlignment="1">
      <alignment horizontal="center" vertical="center" wrapText="1"/>
    </xf>
    <xf numFmtId="10" fontId="3" fillId="0" borderId="5" xfId="2"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4" fillId="0" borderId="14"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vertical="center" wrapText="1"/>
    </xf>
    <xf numFmtId="49" fontId="3" fillId="0" borderId="10" xfId="0" applyNumberFormat="1" applyFont="1" applyBorder="1" applyAlignment="1">
      <alignment horizontal="center" vertical="center" wrapText="1"/>
    </xf>
    <xf numFmtId="44" fontId="3" fillId="0" borderId="10" xfId="1" applyFont="1" applyBorder="1" applyAlignment="1">
      <alignment horizontal="center" vertical="center" wrapText="1"/>
    </xf>
    <xf numFmtId="10" fontId="3" fillId="0" borderId="10" xfId="2" applyNumberFormat="1" applyFont="1" applyBorder="1" applyAlignment="1">
      <alignment horizontal="center" vertical="center" wrapText="1"/>
    </xf>
    <xf numFmtId="14" fontId="3" fillId="0" borderId="10" xfId="0" applyNumberFormat="1" applyFont="1" applyBorder="1" applyAlignment="1">
      <alignment horizontal="center" vertical="center" wrapText="1"/>
    </xf>
    <xf numFmtId="44" fontId="6" fillId="0" borderId="4" xfId="1" applyFont="1" applyFill="1" applyBorder="1" applyAlignment="1">
      <alignment horizontal="center" vertical="center" wrapText="1"/>
    </xf>
    <xf numFmtId="44" fontId="3" fillId="0" borderId="10" xfId="1" applyFont="1" applyFill="1" applyBorder="1" applyAlignment="1">
      <alignment horizontal="center" vertical="center" wrapText="1"/>
    </xf>
    <xf numFmtId="44" fontId="3" fillId="0" borderId="5" xfId="1" applyFont="1" applyFill="1" applyBorder="1" applyAlignment="1">
      <alignment horizontal="center" vertical="center" wrapText="1"/>
    </xf>
    <xf numFmtId="10" fontId="3" fillId="0" borderId="17" xfId="2" applyNumberFormat="1" applyFont="1" applyBorder="1" applyAlignment="1">
      <alignment horizontal="center" vertical="center" wrapText="1"/>
    </xf>
    <xf numFmtId="0" fontId="9" fillId="0" borderId="10" xfId="0" applyFont="1" applyBorder="1" applyAlignment="1">
      <alignment vertical="center" wrapText="1"/>
    </xf>
    <xf numFmtId="0" fontId="6" fillId="0" borderId="4" xfId="0" applyFont="1" applyBorder="1" applyAlignment="1">
      <alignment vertical="center" wrapText="1"/>
    </xf>
    <xf numFmtId="0" fontId="3" fillId="6" borderId="7"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4" fillId="7" borderId="10" xfId="0" applyFont="1" applyFill="1" applyBorder="1" applyAlignment="1">
      <alignment vertical="center" wrapText="1"/>
    </xf>
    <xf numFmtId="0" fontId="3" fillId="7" borderId="4" xfId="0" applyFont="1" applyFill="1" applyBorder="1" applyAlignment="1">
      <alignment vertical="center" wrapText="1"/>
    </xf>
    <xf numFmtId="0" fontId="3" fillId="7" borderId="4" xfId="0" applyFont="1" applyFill="1" applyBorder="1" applyAlignment="1">
      <alignment horizontal="center" vertical="center" wrapText="1"/>
    </xf>
    <xf numFmtId="49" fontId="3" fillId="7" borderId="4" xfId="0" applyNumberFormat="1" applyFont="1" applyFill="1" applyBorder="1" applyAlignment="1">
      <alignment horizontal="center" vertical="center" wrapText="1"/>
    </xf>
    <xf numFmtId="44" fontId="3" fillId="7" borderId="4" xfId="1" applyFont="1" applyFill="1" applyBorder="1" applyAlignment="1">
      <alignment horizontal="center" vertical="center" wrapText="1"/>
    </xf>
    <xf numFmtId="10" fontId="3" fillId="7" borderId="4" xfId="2" applyNumberFormat="1" applyFont="1" applyFill="1" applyBorder="1" applyAlignment="1">
      <alignment horizontal="center" vertical="center" wrapText="1"/>
    </xf>
    <xf numFmtId="14" fontId="3" fillId="7" borderId="4" xfId="0" applyNumberFormat="1" applyFont="1" applyFill="1" applyBorder="1" applyAlignment="1">
      <alignment horizontal="center" vertical="center" wrapText="1"/>
    </xf>
    <xf numFmtId="0" fontId="3" fillId="7" borderId="10" xfId="0" applyFont="1" applyFill="1" applyBorder="1" applyAlignment="1">
      <alignment horizontal="center" vertical="center"/>
    </xf>
    <xf numFmtId="0" fontId="4" fillId="7" borderId="12" xfId="0" applyFont="1" applyFill="1" applyBorder="1" applyAlignment="1">
      <alignment vertical="center" wrapText="1"/>
    </xf>
    <xf numFmtId="0" fontId="4" fillId="7" borderId="4" xfId="0" applyFont="1" applyFill="1" applyBorder="1" applyAlignment="1">
      <alignment vertical="center" wrapText="1"/>
    </xf>
    <xf numFmtId="0" fontId="3" fillId="7" borderId="10"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7" borderId="5" xfId="0" applyFont="1" applyFill="1" applyBorder="1" applyAlignment="1">
      <alignment vertical="center" wrapText="1"/>
    </xf>
    <xf numFmtId="0" fontId="3" fillId="7" borderId="5" xfId="0" applyFont="1" applyFill="1" applyBorder="1" applyAlignment="1">
      <alignment vertical="center" wrapText="1"/>
    </xf>
    <xf numFmtId="0" fontId="3" fillId="7" borderId="5" xfId="0" applyFont="1" applyFill="1" applyBorder="1" applyAlignment="1">
      <alignment horizontal="center" vertical="center" wrapText="1"/>
    </xf>
    <xf numFmtId="49" fontId="3" fillId="7" borderId="5" xfId="0" applyNumberFormat="1" applyFont="1" applyFill="1" applyBorder="1" applyAlignment="1">
      <alignment horizontal="center" vertical="center" wrapText="1"/>
    </xf>
    <xf numFmtId="44" fontId="3" fillId="7" borderId="5" xfId="1" applyFont="1" applyFill="1" applyBorder="1" applyAlignment="1">
      <alignment horizontal="center" vertical="center" wrapText="1"/>
    </xf>
    <xf numFmtId="10" fontId="3" fillId="7" borderId="5" xfId="2" applyNumberFormat="1" applyFont="1" applyFill="1" applyBorder="1" applyAlignment="1">
      <alignment horizontal="center" vertical="center" wrapText="1"/>
    </xf>
    <xf numFmtId="14" fontId="3" fillId="7" borderId="5" xfId="0" applyNumberFormat="1" applyFont="1" applyFill="1" applyBorder="1" applyAlignment="1">
      <alignment horizontal="center" vertical="center" wrapText="1"/>
    </xf>
    <xf numFmtId="0" fontId="4" fillId="7" borderId="14" xfId="0" applyFont="1" applyFill="1" applyBorder="1" applyAlignment="1">
      <alignment vertical="center" wrapText="1"/>
    </xf>
    <xf numFmtId="0" fontId="8" fillId="4" borderId="16" xfId="0" applyFont="1" applyFill="1" applyBorder="1" applyAlignment="1">
      <alignment horizontal="center" vertical="center" textRotation="90" wrapText="1"/>
    </xf>
    <xf numFmtId="0" fontId="3" fillId="9" borderId="4"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5" fillId="2" borderId="15" xfId="0"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4" fontId="5" fillId="2" borderId="15" xfId="1" applyFont="1" applyFill="1" applyBorder="1" applyAlignment="1">
      <alignment horizontal="center" vertical="center" wrapText="1"/>
    </xf>
    <xf numFmtId="10" fontId="5" fillId="2" borderId="15" xfId="2" applyNumberFormat="1" applyFont="1" applyFill="1" applyBorder="1" applyAlignment="1">
      <alignment horizontal="center" vertical="center" wrapText="1"/>
    </xf>
    <xf numFmtId="0" fontId="3" fillId="0" borderId="17" xfId="0" applyFont="1" applyBorder="1" applyAlignment="1">
      <alignment horizontal="center" vertical="center" wrapText="1"/>
    </xf>
    <xf numFmtId="0" fontId="8" fillId="3" borderId="20" xfId="0" applyFont="1" applyFill="1" applyBorder="1" applyAlignment="1">
      <alignment horizontal="center" vertical="center" textRotation="90" wrapText="1"/>
    </xf>
    <xf numFmtId="0" fontId="3" fillId="10" borderId="9" xfId="0" applyFont="1" applyFill="1" applyBorder="1" applyAlignment="1">
      <alignment horizontal="center" vertical="center" wrapText="1"/>
    </xf>
    <xf numFmtId="0" fontId="3" fillId="0" borderId="21" xfId="0" applyFont="1" applyBorder="1" applyAlignment="1">
      <alignment horizontal="center" vertical="center" wrapText="1"/>
    </xf>
    <xf numFmtId="0" fontId="4" fillId="0" borderId="22" xfId="0" applyFont="1" applyBorder="1" applyAlignment="1">
      <alignment vertical="center" wrapText="1"/>
    </xf>
    <xf numFmtId="0" fontId="3" fillId="0" borderId="22" xfId="0" applyFont="1" applyBorder="1" applyAlignment="1">
      <alignment vertical="center" wrapText="1"/>
    </xf>
    <xf numFmtId="0" fontId="3" fillId="0" borderId="22" xfId="0" applyFont="1" applyBorder="1" applyAlignment="1">
      <alignment horizontal="center" vertical="center" wrapText="1"/>
    </xf>
    <xf numFmtId="49" fontId="3" fillId="0" borderId="22" xfId="0" applyNumberFormat="1" applyFont="1" applyBorder="1" applyAlignment="1">
      <alignment horizontal="center" vertical="center" wrapText="1"/>
    </xf>
    <xf numFmtId="44" fontId="3" fillId="0" borderId="22" xfId="1" applyFont="1" applyBorder="1" applyAlignment="1">
      <alignment horizontal="center" vertical="center" wrapText="1"/>
    </xf>
    <xf numFmtId="14" fontId="3" fillId="0" borderId="22" xfId="0" applyNumberFormat="1" applyFont="1" applyBorder="1" applyAlignment="1">
      <alignment horizontal="center" vertical="center" wrapText="1"/>
    </xf>
    <xf numFmtId="0" fontId="4" fillId="0" borderId="23" xfId="0" applyFont="1" applyBorder="1" applyAlignment="1">
      <alignment vertical="center" wrapText="1"/>
    </xf>
    <xf numFmtId="0" fontId="4" fillId="0" borderId="20" xfId="0" applyFont="1" applyBorder="1" applyAlignment="1">
      <alignment vertical="center" wrapText="1"/>
    </xf>
    <xf numFmtId="0" fontId="4" fillId="0" borderId="24" xfId="0" applyFont="1" applyBorder="1" applyAlignment="1">
      <alignment vertical="center" wrapText="1"/>
    </xf>
    <xf numFmtId="0" fontId="4" fillId="0" borderId="18" xfId="0" applyFont="1" applyBorder="1" applyAlignment="1">
      <alignment vertical="center" wrapText="1"/>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8" fillId="11" borderId="6" xfId="0" applyFont="1" applyFill="1" applyBorder="1" applyAlignment="1">
      <alignment horizontal="center" vertical="center" textRotation="90" wrapText="1"/>
    </xf>
    <xf numFmtId="0" fontId="8" fillId="11" borderId="7" xfId="0" applyFont="1" applyFill="1" applyBorder="1" applyAlignment="1">
      <alignment horizontal="center" vertical="center" textRotation="90" wrapText="1"/>
    </xf>
    <xf numFmtId="0" fontId="8" fillId="11" borderId="8" xfId="0" applyFont="1" applyFill="1" applyBorder="1" applyAlignment="1">
      <alignment horizontal="center" vertical="center" textRotation="90" wrapText="1"/>
    </xf>
    <xf numFmtId="0" fontId="8" fillId="5" borderId="15" xfId="0" applyFont="1" applyFill="1" applyBorder="1" applyAlignment="1">
      <alignment horizontal="center" vertical="center" textRotation="90" wrapText="1"/>
    </xf>
    <xf numFmtId="0" fontId="8" fillId="5" borderId="16" xfId="0" applyFont="1" applyFill="1" applyBorder="1" applyAlignment="1">
      <alignment horizontal="center" vertical="center" textRotation="90" wrapText="1"/>
    </xf>
    <xf numFmtId="0" fontId="8" fillId="8" borderId="15" xfId="0" applyFont="1" applyFill="1" applyBorder="1" applyAlignment="1">
      <alignment horizontal="center" vertical="center" textRotation="90" wrapText="1"/>
    </xf>
    <xf numFmtId="0" fontId="8" fillId="8" borderId="16" xfId="0" applyFont="1" applyFill="1" applyBorder="1" applyAlignment="1">
      <alignment horizontal="center" vertical="center" textRotation="90" wrapText="1"/>
    </xf>
    <xf numFmtId="0" fontId="8" fillId="8" borderId="2" xfId="0" applyFont="1" applyFill="1" applyBorder="1" applyAlignment="1">
      <alignment horizontal="center" vertical="center" textRotation="90" wrapText="1"/>
    </xf>
    <xf numFmtId="0" fontId="8" fillId="4" borderId="16" xfId="0" applyFont="1" applyFill="1" applyBorder="1" applyAlignment="1">
      <alignment horizontal="center" vertical="center" textRotation="90" wrapText="1"/>
    </xf>
    <xf numFmtId="0" fontId="8" fillId="4" borderId="2" xfId="0" applyFont="1" applyFill="1" applyBorder="1" applyAlignment="1">
      <alignment horizontal="center" vertical="center" textRotation="90" wrapText="1"/>
    </xf>
    <xf numFmtId="0" fontId="8" fillId="3" borderId="18" xfId="0" applyFont="1" applyFill="1" applyBorder="1" applyAlignment="1">
      <alignment horizontal="center" vertical="center" textRotation="90" wrapText="1"/>
    </xf>
    <xf numFmtId="0" fontId="8" fillId="3" borderId="19" xfId="0" applyFont="1" applyFill="1" applyBorder="1" applyAlignment="1">
      <alignment horizontal="center" vertical="center" textRotation="90" wrapText="1"/>
    </xf>
  </cellXfs>
  <cellStyles count="3">
    <cellStyle name="Moeda" xfId="1" builtinId="4"/>
    <cellStyle name="Normal" xfId="0" builtinId="0"/>
    <cellStyle name="Porcentagem" xfId="2"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9"/>
  <sheetViews>
    <sheetView tabSelected="1" zoomScale="70" zoomScaleNormal="70" workbookViewId="0">
      <selection activeCell="P43" sqref="P43"/>
    </sheetView>
  </sheetViews>
  <sheetFormatPr defaultColWidth="9.140625" defaultRowHeight="19.5" x14ac:dyDescent="0.25"/>
  <cols>
    <col min="1" max="1" width="2" style="1" customWidth="1"/>
    <col min="2" max="2" width="10.85546875" style="1" bestFit="1" customWidth="1"/>
    <col min="3" max="3" width="21.140625" style="2" bestFit="1" customWidth="1"/>
    <col min="4" max="4" width="47.140625" style="3" customWidth="1"/>
    <col min="5" max="5" width="48.85546875" style="1" customWidth="1"/>
    <col min="6" max="6" width="27.140625" style="2" bestFit="1" customWidth="1"/>
    <col min="7" max="7" width="33" style="2" bestFit="1" customWidth="1"/>
    <col min="8" max="8" width="28.140625" style="2" bestFit="1" customWidth="1"/>
    <col min="9" max="9" width="23.140625" style="4" customWidth="1"/>
    <col min="10" max="10" width="24.140625" style="5" bestFit="1" customWidth="1"/>
    <col min="11" max="11" width="25.140625" style="5" customWidth="1"/>
    <col min="12" max="12" width="25.140625" style="6" customWidth="1"/>
    <col min="13" max="13" width="19.140625" style="2" customWidth="1"/>
    <col min="14" max="14" width="24.42578125" style="2" customWidth="1"/>
    <col min="15" max="15" width="58.140625" style="1" customWidth="1"/>
    <col min="16" max="16" width="48.85546875" style="3" customWidth="1"/>
    <col min="17" max="17" width="19.85546875" style="1" customWidth="1"/>
    <col min="18" max="16384" width="9.140625" style="1"/>
  </cols>
  <sheetData>
    <row r="1" spans="2:16" ht="20.25" thickBot="1" x14ac:dyDescent="0.3"/>
    <row r="2" spans="2:16" ht="29.1" customHeight="1" thickBot="1" x14ac:dyDescent="0.3">
      <c r="B2" s="94" t="s">
        <v>0</v>
      </c>
      <c r="C2" s="94" t="s">
        <v>1</v>
      </c>
      <c r="D2" s="94" t="s">
        <v>36</v>
      </c>
      <c r="E2" s="94" t="s">
        <v>2</v>
      </c>
      <c r="F2" s="94" t="s">
        <v>3</v>
      </c>
      <c r="G2" s="94" t="s">
        <v>4</v>
      </c>
      <c r="H2" s="94" t="s">
        <v>40</v>
      </c>
      <c r="I2" s="94" t="s">
        <v>5</v>
      </c>
      <c r="J2" s="94"/>
      <c r="K2" s="94"/>
      <c r="L2" s="94"/>
      <c r="M2" s="94"/>
      <c r="N2" s="94"/>
      <c r="O2" s="94" t="s">
        <v>9</v>
      </c>
      <c r="P2" s="94" t="s">
        <v>10</v>
      </c>
    </row>
    <row r="3" spans="2:16" ht="61.35" customHeight="1" x14ac:dyDescent="0.25">
      <c r="B3" s="95"/>
      <c r="C3" s="95"/>
      <c r="D3" s="95"/>
      <c r="E3" s="95"/>
      <c r="F3" s="95"/>
      <c r="G3" s="95"/>
      <c r="H3" s="95"/>
      <c r="I3" s="77" t="s">
        <v>6</v>
      </c>
      <c r="J3" s="78" t="s">
        <v>156</v>
      </c>
      <c r="K3" s="78" t="s">
        <v>157</v>
      </c>
      <c r="L3" s="79" t="s">
        <v>158</v>
      </c>
      <c r="M3" s="76" t="s">
        <v>7</v>
      </c>
      <c r="N3" s="76" t="s">
        <v>8</v>
      </c>
      <c r="O3" s="95"/>
      <c r="P3" s="95"/>
    </row>
    <row r="4" spans="2:16" ht="176.25" thickBot="1" x14ac:dyDescent="0.3">
      <c r="B4" s="106" t="s">
        <v>11</v>
      </c>
      <c r="C4" s="49" t="s">
        <v>13</v>
      </c>
      <c r="D4" s="26" t="s">
        <v>159</v>
      </c>
      <c r="E4" s="18" t="s">
        <v>32</v>
      </c>
      <c r="F4" s="19" t="s">
        <v>33</v>
      </c>
      <c r="G4" s="19" t="s">
        <v>37</v>
      </c>
      <c r="H4" s="19" t="s">
        <v>41</v>
      </c>
      <c r="I4" s="21" t="s">
        <v>38</v>
      </c>
      <c r="J4" s="22">
        <v>1682269.18</v>
      </c>
      <c r="K4" s="22">
        <v>762773.46</v>
      </c>
      <c r="L4" s="23">
        <f>K4/J4</f>
        <v>0.45341938678327331</v>
      </c>
      <c r="M4" s="24">
        <v>46386</v>
      </c>
      <c r="N4" s="19" t="str">
        <f ca="1">IF(M4&lt;TODAY(),"VENCIDO","VIGENTE")</f>
        <v>VIGENTE</v>
      </c>
      <c r="O4" s="18" t="s">
        <v>188</v>
      </c>
      <c r="P4" s="26" t="s">
        <v>108</v>
      </c>
    </row>
    <row r="5" spans="2:16" ht="222" customHeight="1" thickBot="1" x14ac:dyDescent="0.3">
      <c r="B5" s="107"/>
      <c r="C5" s="49" t="s">
        <v>14</v>
      </c>
      <c r="D5" s="47" t="s">
        <v>159</v>
      </c>
      <c r="E5" s="48" t="s">
        <v>43</v>
      </c>
      <c r="F5" s="19" t="s">
        <v>33</v>
      </c>
      <c r="G5" s="20" t="s">
        <v>37</v>
      </c>
      <c r="H5" s="20" t="s">
        <v>42</v>
      </c>
      <c r="I5" s="21" t="s">
        <v>39</v>
      </c>
      <c r="J5" s="22">
        <v>1684521.44</v>
      </c>
      <c r="K5" s="22">
        <v>768156.25</v>
      </c>
      <c r="L5" s="23">
        <f t="shared" ref="L5:L33" si="0">K5/J5</f>
        <v>0.45600859197137916</v>
      </c>
      <c r="M5" s="24">
        <v>46142</v>
      </c>
      <c r="N5" s="20" t="str">
        <f ca="1">IF(M5&lt;TODAY(),"VENCIDO","VIGENTE")</f>
        <v>VENCIDO</v>
      </c>
      <c r="O5" s="18" t="s">
        <v>189</v>
      </c>
      <c r="P5" s="26" t="s">
        <v>108</v>
      </c>
    </row>
    <row r="6" spans="2:16" ht="188.1" customHeight="1" thickBot="1" x14ac:dyDescent="0.3">
      <c r="B6" s="107"/>
      <c r="C6" s="50" t="s">
        <v>15</v>
      </c>
      <c r="D6" s="51" t="s">
        <v>187</v>
      </c>
      <c r="E6" s="52" t="s">
        <v>44</v>
      </c>
      <c r="F6" s="53" t="s">
        <v>34</v>
      </c>
      <c r="G6" s="53" t="s">
        <v>45</v>
      </c>
      <c r="H6" s="53" t="s">
        <v>45</v>
      </c>
      <c r="I6" s="54" t="s">
        <v>46</v>
      </c>
      <c r="J6" s="55">
        <f>3798349.78+16238.23</f>
        <v>3814588.01</v>
      </c>
      <c r="K6" s="55">
        <f>1180649.89+1872176.78+178654.55</f>
        <v>3231481.2199999997</v>
      </c>
      <c r="L6" s="56">
        <f t="shared" si="0"/>
        <v>0.84713767555726149</v>
      </c>
      <c r="M6" s="57">
        <v>46023</v>
      </c>
      <c r="N6" s="58"/>
      <c r="O6" s="52" t="s">
        <v>200</v>
      </c>
      <c r="P6" s="60" t="s">
        <v>109</v>
      </c>
    </row>
    <row r="7" spans="2:16" ht="100.35" customHeight="1" thickBot="1" x14ac:dyDescent="0.3">
      <c r="B7" s="107"/>
      <c r="C7" s="50" t="s">
        <v>16</v>
      </c>
      <c r="D7" s="60" t="s">
        <v>47</v>
      </c>
      <c r="E7" s="52" t="s">
        <v>48</v>
      </c>
      <c r="F7" s="53" t="s">
        <v>34</v>
      </c>
      <c r="G7" s="53" t="s">
        <v>49</v>
      </c>
      <c r="H7" s="53" t="s">
        <v>50</v>
      </c>
      <c r="I7" s="54" t="s">
        <v>51</v>
      </c>
      <c r="J7" s="55">
        <v>599000</v>
      </c>
      <c r="K7" s="55">
        <v>599000</v>
      </c>
      <c r="L7" s="56">
        <f t="shared" si="0"/>
        <v>1</v>
      </c>
      <c r="M7" s="57">
        <v>45930</v>
      </c>
      <c r="N7" s="61"/>
      <c r="O7" s="52" t="s">
        <v>52</v>
      </c>
      <c r="P7" s="60" t="s">
        <v>164</v>
      </c>
    </row>
    <row r="8" spans="2:16" ht="215.25" thickBot="1" x14ac:dyDescent="0.3">
      <c r="B8" s="107"/>
      <c r="C8" s="49" t="s">
        <v>16</v>
      </c>
      <c r="D8" s="26" t="s">
        <v>72</v>
      </c>
      <c r="E8" s="18" t="s">
        <v>56</v>
      </c>
      <c r="F8" s="19" t="s">
        <v>35</v>
      </c>
      <c r="G8" s="19" t="s">
        <v>49</v>
      </c>
      <c r="H8" s="19" t="s">
        <v>50</v>
      </c>
      <c r="I8" s="21" t="s">
        <v>53</v>
      </c>
      <c r="J8" s="22">
        <v>879000</v>
      </c>
      <c r="K8" s="22">
        <v>368706.51</v>
      </c>
      <c r="L8" s="23">
        <f t="shared" si="0"/>
        <v>0.41946133105802047</v>
      </c>
      <c r="M8" s="24">
        <v>46295</v>
      </c>
      <c r="N8" s="20" t="str">
        <f t="shared" ref="N8:N33" ca="1" si="1">IF(M8&lt;TODAY(),"VENCIDO","VIGENTE")</f>
        <v>VIGENTE</v>
      </c>
      <c r="O8" s="18" t="s">
        <v>190</v>
      </c>
      <c r="P8" s="26" t="s">
        <v>110</v>
      </c>
    </row>
    <row r="9" spans="2:16" ht="117.75" thickBot="1" x14ac:dyDescent="0.3">
      <c r="B9" s="107"/>
      <c r="C9" s="49" t="s">
        <v>16</v>
      </c>
      <c r="D9" s="26" t="s">
        <v>71</v>
      </c>
      <c r="E9" s="18" t="s">
        <v>57</v>
      </c>
      <c r="F9" s="19" t="s">
        <v>33</v>
      </c>
      <c r="G9" s="19" t="s">
        <v>49</v>
      </c>
      <c r="H9" s="19" t="s">
        <v>50</v>
      </c>
      <c r="I9" s="21" t="s">
        <v>54</v>
      </c>
      <c r="J9" s="22">
        <v>720000</v>
      </c>
      <c r="K9" s="22">
        <v>0</v>
      </c>
      <c r="L9" s="23">
        <f t="shared" si="0"/>
        <v>0</v>
      </c>
      <c r="M9" s="24">
        <v>46295</v>
      </c>
      <c r="N9" s="20" t="str">
        <f t="shared" ca="1" si="1"/>
        <v>VIGENTE</v>
      </c>
      <c r="O9" s="18" t="s">
        <v>191</v>
      </c>
      <c r="P9" s="17" t="s">
        <v>110</v>
      </c>
    </row>
    <row r="10" spans="2:16" ht="137.25" thickBot="1" x14ac:dyDescent="0.3">
      <c r="B10" s="107"/>
      <c r="C10" s="74" t="s">
        <v>16</v>
      </c>
      <c r="D10" s="26" t="s">
        <v>70</v>
      </c>
      <c r="E10" s="18" t="s">
        <v>58</v>
      </c>
      <c r="F10" s="19" t="s">
        <v>33</v>
      </c>
      <c r="G10" s="19" t="s">
        <v>49</v>
      </c>
      <c r="H10" s="19" t="s">
        <v>50</v>
      </c>
      <c r="I10" s="21" t="s">
        <v>55</v>
      </c>
      <c r="J10" s="22">
        <v>2243948</v>
      </c>
      <c r="K10" s="22">
        <v>0</v>
      </c>
      <c r="L10" s="23">
        <f t="shared" si="0"/>
        <v>0</v>
      </c>
      <c r="M10" s="24">
        <v>46295</v>
      </c>
      <c r="N10" s="20" t="str">
        <f t="shared" ca="1" si="1"/>
        <v>VIGENTE</v>
      </c>
      <c r="O10" s="18" t="s">
        <v>192</v>
      </c>
      <c r="P10" s="17" t="s">
        <v>110</v>
      </c>
    </row>
    <row r="11" spans="2:16" ht="152.1" customHeight="1" thickBot="1" x14ac:dyDescent="0.3">
      <c r="B11" s="107"/>
      <c r="C11" s="75" t="s">
        <v>17</v>
      </c>
      <c r="D11" s="29" t="s">
        <v>163</v>
      </c>
      <c r="E11" s="30" t="s">
        <v>59</v>
      </c>
      <c r="F11" s="31" t="s">
        <v>34</v>
      </c>
      <c r="G11" s="31" t="s">
        <v>60</v>
      </c>
      <c r="H11" s="31" t="s">
        <v>61</v>
      </c>
      <c r="I11" s="32" t="s">
        <v>62</v>
      </c>
      <c r="J11" s="33">
        <v>1338197.56</v>
      </c>
      <c r="K11" s="33">
        <v>330119.59999999998</v>
      </c>
      <c r="L11" s="34">
        <f t="shared" si="0"/>
        <v>0.24668973391342902</v>
      </c>
      <c r="M11" s="35">
        <v>46142</v>
      </c>
      <c r="N11" s="31" t="str">
        <f t="shared" ca="1" si="1"/>
        <v>VENCIDO</v>
      </c>
      <c r="O11" s="30" t="s">
        <v>205</v>
      </c>
      <c r="P11" s="29" t="s">
        <v>63</v>
      </c>
    </row>
    <row r="12" spans="2:16" ht="152.1" customHeight="1" x14ac:dyDescent="0.25">
      <c r="B12" s="81"/>
      <c r="C12" s="82" t="s">
        <v>217</v>
      </c>
      <c r="D12" s="17" t="s">
        <v>215</v>
      </c>
      <c r="E12" s="38" t="s">
        <v>216</v>
      </c>
      <c r="F12" s="20" t="s">
        <v>202</v>
      </c>
      <c r="G12" s="20"/>
      <c r="H12" s="20"/>
      <c r="I12" s="39"/>
      <c r="J12" s="40">
        <v>8593092.3100000005</v>
      </c>
      <c r="K12" s="40"/>
      <c r="L12" s="41"/>
      <c r="M12" s="42"/>
      <c r="N12" s="19" t="s">
        <v>218</v>
      </c>
      <c r="O12" s="38" t="s">
        <v>66</v>
      </c>
      <c r="P12" s="17" t="s">
        <v>219</v>
      </c>
    </row>
    <row r="13" spans="2:16" ht="100.35" customHeight="1" thickBot="1" x14ac:dyDescent="0.3">
      <c r="B13" s="104" t="s">
        <v>12</v>
      </c>
      <c r="C13" s="37" t="s">
        <v>18</v>
      </c>
      <c r="D13" s="17" t="s">
        <v>64</v>
      </c>
      <c r="E13" s="38" t="s">
        <v>67</v>
      </c>
      <c r="F13" s="20" t="s">
        <v>34</v>
      </c>
      <c r="G13" s="20" t="s">
        <v>166</v>
      </c>
      <c r="H13" s="20" t="s">
        <v>166</v>
      </c>
      <c r="I13" s="39" t="s">
        <v>18</v>
      </c>
      <c r="J13" s="40">
        <v>423477.28</v>
      </c>
      <c r="K13" s="40">
        <v>410772.96</v>
      </c>
      <c r="L13" s="41">
        <f t="shared" si="0"/>
        <v>0.96999999622175714</v>
      </c>
      <c r="M13" s="42">
        <v>46129</v>
      </c>
      <c r="N13" s="80" t="str">
        <f t="shared" ca="1" si="1"/>
        <v>VENCIDO</v>
      </c>
      <c r="O13" s="38" t="s">
        <v>66</v>
      </c>
      <c r="P13" s="27" t="s">
        <v>68</v>
      </c>
    </row>
    <row r="14" spans="2:16" ht="100.35" customHeight="1" x14ac:dyDescent="0.25">
      <c r="B14" s="104"/>
      <c r="C14" s="50" t="s">
        <v>19</v>
      </c>
      <c r="D14" s="60" t="s">
        <v>69</v>
      </c>
      <c r="E14" s="52" t="s">
        <v>73</v>
      </c>
      <c r="F14" s="53" t="s">
        <v>34</v>
      </c>
      <c r="G14" s="53" t="s">
        <v>74</v>
      </c>
      <c r="H14" s="53" t="s">
        <v>74</v>
      </c>
      <c r="I14" s="54" t="s">
        <v>75</v>
      </c>
      <c r="J14" s="55">
        <f>5876692.26+60400.62</f>
        <v>5937092.8799999999</v>
      </c>
      <c r="K14" s="55">
        <v>3437754.57</v>
      </c>
      <c r="L14" s="56">
        <f t="shared" si="0"/>
        <v>0.57902994604995972</v>
      </c>
      <c r="M14" s="57">
        <v>45986</v>
      </c>
      <c r="N14" s="53" t="str">
        <f t="shared" ca="1" si="1"/>
        <v>VENCIDO</v>
      </c>
      <c r="O14" s="52" t="s">
        <v>167</v>
      </c>
      <c r="P14" s="59" t="s">
        <v>76</v>
      </c>
    </row>
    <row r="15" spans="2:16" ht="136.35" customHeight="1" x14ac:dyDescent="0.25">
      <c r="B15" s="104"/>
      <c r="C15" s="49" t="s">
        <v>20</v>
      </c>
      <c r="D15" s="26" t="s">
        <v>79</v>
      </c>
      <c r="E15" s="18" t="s">
        <v>80</v>
      </c>
      <c r="F15" s="19" t="s">
        <v>33</v>
      </c>
      <c r="G15" s="19" t="s">
        <v>81</v>
      </c>
      <c r="H15" s="19" t="s">
        <v>81</v>
      </c>
      <c r="I15" s="21" t="s">
        <v>82</v>
      </c>
      <c r="J15" s="22">
        <v>377499</v>
      </c>
      <c r="K15" s="22">
        <v>100688.79</v>
      </c>
      <c r="L15" s="23">
        <f t="shared" si="0"/>
        <v>0.26672597808206111</v>
      </c>
      <c r="M15" s="24">
        <v>46264</v>
      </c>
      <c r="N15" s="19" t="str">
        <f t="shared" ca="1" si="1"/>
        <v>VIGENTE</v>
      </c>
      <c r="O15" s="18" t="s">
        <v>193</v>
      </c>
      <c r="P15" s="25" t="s">
        <v>83</v>
      </c>
    </row>
    <row r="16" spans="2:16" ht="100.35" customHeight="1" x14ac:dyDescent="0.25">
      <c r="B16" s="104"/>
      <c r="C16" s="50" t="s">
        <v>21</v>
      </c>
      <c r="D16" s="60" t="s">
        <v>77</v>
      </c>
      <c r="E16" s="52" t="s">
        <v>78</v>
      </c>
      <c r="F16" s="53" t="s">
        <v>34</v>
      </c>
      <c r="G16" s="53" t="s">
        <v>60</v>
      </c>
      <c r="H16" s="53" t="s">
        <v>84</v>
      </c>
      <c r="I16" s="54" t="s">
        <v>85</v>
      </c>
      <c r="J16" s="55">
        <v>514386.25</v>
      </c>
      <c r="K16" s="55">
        <v>514386.25</v>
      </c>
      <c r="L16" s="56">
        <f t="shared" si="0"/>
        <v>1</v>
      </c>
      <c r="M16" s="57">
        <v>45868</v>
      </c>
      <c r="N16" s="53"/>
      <c r="O16" s="52" t="s">
        <v>167</v>
      </c>
      <c r="P16" s="59" t="s">
        <v>161</v>
      </c>
    </row>
    <row r="17" spans="2:16" ht="100.35" customHeight="1" x14ac:dyDescent="0.25">
      <c r="B17" s="104"/>
      <c r="C17" s="16" t="s">
        <v>22</v>
      </c>
      <c r="D17" s="26" t="s">
        <v>86</v>
      </c>
      <c r="E17" s="18" t="s">
        <v>89</v>
      </c>
      <c r="F17" s="19" t="s">
        <v>34</v>
      </c>
      <c r="G17" s="19" t="s">
        <v>87</v>
      </c>
      <c r="H17" s="19" t="s">
        <v>87</v>
      </c>
      <c r="I17" s="21" t="s">
        <v>88</v>
      </c>
      <c r="J17" s="22">
        <v>169150.25</v>
      </c>
      <c r="K17" s="43">
        <v>0</v>
      </c>
      <c r="L17" s="23">
        <f t="shared" si="0"/>
        <v>0</v>
      </c>
      <c r="M17" s="24">
        <v>46113</v>
      </c>
      <c r="N17" s="19" t="str">
        <f t="shared" ca="1" si="1"/>
        <v>VENCIDO</v>
      </c>
      <c r="O17" s="18" t="s">
        <v>162</v>
      </c>
      <c r="P17" s="25" t="s">
        <v>161</v>
      </c>
    </row>
    <row r="18" spans="2:16" ht="100.35" customHeight="1" x14ac:dyDescent="0.25">
      <c r="B18" s="104"/>
      <c r="C18" s="50" t="s">
        <v>23</v>
      </c>
      <c r="D18" s="60" t="s">
        <v>90</v>
      </c>
      <c r="E18" s="52" t="s">
        <v>91</v>
      </c>
      <c r="F18" s="53" t="s">
        <v>34</v>
      </c>
      <c r="G18" s="53" t="s">
        <v>92</v>
      </c>
      <c r="H18" s="53" t="s">
        <v>93</v>
      </c>
      <c r="I18" s="54" t="s">
        <v>23</v>
      </c>
      <c r="J18" s="55">
        <v>264500</v>
      </c>
      <c r="K18" s="55">
        <v>264500</v>
      </c>
      <c r="L18" s="56">
        <f t="shared" si="0"/>
        <v>1</v>
      </c>
      <c r="M18" s="57">
        <v>45677</v>
      </c>
      <c r="N18" s="53"/>
      <c r="O18" s="52" t="s">
        <v>154</v>
      </c>
      <c r="P18" s="59" t="s">
        <v>94</v>
      </c>
    </row>
    <row r="19" spans="2:16" ht="175.5" x14ac:dyDescent="0.25">
      <c r="B19" s="104"/>
      <c r="C19" s="16" t="s">
        <v>25</v>
      </c>
      <c r="D19" s="26" t="s">
        <v>95</v>
      </c>
      <c r="E19" s="18" t="s">
        <v>96</v>
      </c>
      <c r="F19" s="19" t="s">
        <v>186</v>
      </c>
      <c r="G19" s="19" t="s">
        <v>165</v>
      </c>
      <c r="H19" s="19" t="s">
        <v>166</v>
      </c>
      <c r="I19" s="21" t="s">
        <v>98</v>
      </c>
      <c r="J19" s="22">
        <v>687943.46</v>
      </c>
      <c r="K19" s="22">
        <f>44621.53+53939.49+104009.91+162077.13</f>
        <v>364648.06</v>
      </c>
      <c r="L19" s="23">
        <f t="shared" si="0"/>
        <v>0.53005527518206219</v>
      </c>
      <c r="M19" s="24">
        <v>45838</v>
      </c>
      <c r="N19" s="19" t="str">
        <f t="shared" ca="1" si="1"/>
        <v>VENCIDO</v>
      </c>
      <c r="O19" s="18" t="s">
        <v>168</v>
      </c>
      <c r="P19" s="25" t="s">
        <v>155</v>
      </c>
    </row>
    <row r="20" spans="2:16" ht="100.35" customHeight="1" thickBot="1" x14ac:dyDescent="0.3">
      <c r="B20" s="105"/>
      <c r="C20" s="62" t="s">
        <v>26</v>
      </c>
      <c r="D20" s="63" t="s">
        <v>99</v>
      </c>
      <c r="E20" s="64" t="s">
        <v>100</v>
      </c>
      <c r="F20" s="65" t="s">
        <v>34</v>
      </c>
      <c r="G20" s="65" t="s">
        <v>97</v>
      </c>
      <c r="H20" s="65" t="s">
        <v>87</v>
      </c>
      <c r="I20" s="66" t="s">
        <v>26</v>
      </c>
      <c r="J20" s="67">
        <v>293418.40000000002</v>
      </c>
      <c r="K20" s="67">
        <v>293418.40000000002</v>
      </c>
      <c r="L20" s="68">
        <f t="shared" si="0"/>
        <v>1</v>
      </c>
      <c r="M20" s="69">
        <v>45657</v>
      </c>
      <c r="N20" s="65"/>
      <c r="O20" s="64" t="s">
        <v>154</v>
      </c>
      <c r="P20" s="70" t="s">
        <v>155</v>
      </c>
    </row>
    <row r="21" spans="2:16" ht="94.5" customHeight="1" thickBot="1" x14ac:dyDescent="0.3">
      <c r="B21" s="71"/>
      <c r="C21" s="16"/>
      <c r="D21" s="26" t="s">
        <v>206</v>
      </c>
      <c r="E21" s="18" t="s">
        <v>207</v>
      </c>
      <c r="F21" s="19" t="s">
        <v>34</v>
      </c>
      <c r="G21" s="19"/>
      <c r="H21" s="19"/>
      <c r="I21" s="21"/>
      <c r="J21" s="22">
        <v>213533.19</v>
      </c>
      <c r="K21" s="22"/>
      <c r="L21" s="23"/>
      <c r="M21" s="24"/>
      <c r="N21" s="19"/>
      <c r="O21" s="18" t="s">
        <v>209</v>
      </c>
      <c r="P21" s="25" t="s">
        <v>208</v>
      </c>
    </row>
    <row r="22" spans="2:16" ht="135.6" customHeight="1" x14ac:dyDescent="0.25">
      <c r="B22" s="101" t="s">
        <v>107</v>
      </c>
      <c r="C22" s="16" t="s">
        <v>27</v>
      </c>
      <c r="D22" s="26" t="s">
        <v>111</v>
      </c>
      <c r="E22" s="18" t="s">
        <v>112</v>
      </c>
      <c r="F22" s="20" t="s">
        <v>202</v>
      </c>
      <c r="G22" s="19" t="s">
        <v>103</v>
      </c>
      <c r="H22" s="19" t="s">
        <v>113</v>
      </c>
      <c r="I22" s="21" t="s">
        <v>114</v>
      </c>
      <c r="J22" s="22">
        <v>2700000</v>
      </c>
      <c r="K22" s="22">
        <v>0</v>
      </c>
      <c r="L22" s="41">
        <f t="shared" si="0"/>
        <v>0</v>
      </c>
      <c r="M22" s="24"/>
      <c r="N22" s="72" t="s">
        <v>203</v>
      </c>
      <c r="O22" s="38" t="s">
        <v>201</v>
      </c>
      <c r="P22" s="25" t="s">
        <v>115</v>
      </c>
    </row>
    <row r="23" spans="2:16" ht="83.45" customHeight="1" x14ac:dyDescent="0.25">
      <c r="B23" s="102"/>
      <c r="C23" s="16" t="s">
        <v>28</v>
      </c>
      <c r="D23" s="26" t="s">
        <v>116</v>
      </c>
      <c r="E23" s="18" t="s">
        <v>117</v>
      </c>
      <c r="F23" s="20" t="s">
        <v>202</v>
      </c>
      <c r="G23" s="19" t="s">
        <v>103</v>
      </c>
      <c r="H23" s="19" t="s">
        <v>118</v>
      </c>
      <c r="I23" s="21" t="s">
        <v>119</v>
      </c>
      <c r="J23" s="22">
        <v>3348000</v>
      </c>
      <c r="K23" s="22">
        <v>823672.84</v>
      </c>
      <c r="L23" s="23">
        <f t="shared" si="0"/>
        <v>0.24601936678614097</v>
      </c>
      <c r="M23" s="24">
        <v>46366</v>
      </c>
      <c r="N23" s="72" t="str">
        <f t="shared" ref="N23:N24" ca="1" si="2">IF(M23&lt;TODAY(),"VENCIDO","VIGENTE")</f>
        <v>VIGENTE</v>
      </c>
      <c r="O23" s="18" t="s">
        <v>66</v>
      </c>
      <c r="P23" s="25" t="s">
        <v>120</v>
      </c>
    </row>
    <row r="24" spans="2:16" ht="137.44999999999999" customHeight="1" x14ac:dyDescent="0.25">
      <c r="B24" s="102"/>
      <c r="C24" s="16" t="s">
        <v>29</v>
      </c>
      <c r="D24" s="26" t="s">
        <v>121</v>
      </c>
      <c r="E24" s="18" t="s">
        <v>122</v>
      </c>
      <c r="F24" s="20" t="s">
        <v>202</v>
      </c>
      <c r="G24" s="19" t="s">
        <v>103</v>
      </c>
      <c r="H24" s="19" t="s">
        <v>123</v>
      </c>
      <c r="I24" s="21" t="s">
        <v>124</v>
      </c>
      <c r="J24" s="22">
        <v>1399000</v>
      </c>
      <c r="K24" s="22">
        <v>36645.17</v>
      </c>
      <c r="L24" s="23">
        <f t="shared" si="0"/>
        <v>2.6193831308077196E-2</v>
      </c>
      <c r="M24" s="24">
        <v>46366</v>
      </c>
      <c r="N24" s="72" t="str">
        <f t="shared" ca="1" si="2"/>
        <v>VIGENTE</v>
      </c>
      <c r="O24" s="18" t="s">
        <v>66</v>
      </c>
      <c r="P24" s="25" t="s">
        <v>125</v>
      </c>
    </row>
    <row r="25" spans="2:16" ht="106.5" customHeight="1" x14ac:dyDescent="0.25">
      <c r="B25" s="102"/>
      <c r="C25" s="16" t="s">
        <v>30</v>
      </c>
      <c r="D25" s="26" t="s">
        <v>126</v>
      </c>
      <c r="E25" s="18" t="s">
        <v>127</v>
      </c>
      <c r="F25" s="20" t="s">
        <v>202</v>
      </c>
      <c r="G25" s="19" t="s">
        <v>103</v>
      </c>
      <c r="H25" s="19" t="s">
        <v>128</v>
      </c>
      <c r="I25" s="21" t="s">
        <v>30</v>
      </c>
      <c r="J25" s="22">
        <v>3381765.7</v>
      </c>
      <c r="K25" s="22">
        <v>0</v>
      </c>
      <c r="L25" s="23">
        <f t="shared" si="0"/>
        <v>0</v>
      </c>
      <c r="M25" s="24"/>
      <c r="N25" s="72" t="s">
        <v>203</v>
      </c>
      <c r="O25" s="18" t="s">
        <v>201</v>
      </c>
      <c r="P25" s="25" t="s">
        <v>129</v>
      </c>
    </row>
    <row r="26" spans="2:16" ht="78" x14ac:dyDescent="0.25">
      <c r="B26" s="102"/>
      <c r="C26" s="37" t="s">
        <v>24</v>
      </c>
      <c r="D26" s="17" t="s">
        <v>101</v>
      </c>
      <c r="E26" s="38" t="s">
        <v>102</v>
      </c>
      <c r="F26" s="20" t="s">
        <v>202</v>
      </c>
      <c r="G26" s="20" t="s">
        <v>103</v>
      </c>
      <c r="H26" s="20" t="s">
        <v>104</v>
      </c>
      <c r="I26" s="39" t="s">
        <v>105</v>
      </c>
      <c r="J26" s="40">
        <v>1190000</v>
      </c>
      <c r="K26" s="44">
        <v>670258.88</v>
      </c>
      <c r="L26" s="23">
        <f t="shared" si="0"/>
        <v>0.56324275630252096</v>
      </c>
      <c r="M26" s="42">
        <v>46366</v>
      </c>
      <c r="N26" s="73" t="str">
        <f t="shared" ca="1" si="1"/>
        <v>VIGENTE</v>
      </c>
      <c r="O26" s="38" t="s">
        <v>204</v>
      </c>
      <c r="P26" s="27" t="s">
        <v>106</v>
      </c>
    </row>
    <row r="27" spans="2:16" ht="78" x14ac:dyDescent="0.25">
      <c r="B27" s="102"/>
      <c r="C27" s="16" t="s">
        <v>31</v>
      </c>
      <c r="D27" s="26" t="s">
        <v>130</v>
      </c>
      <c r="E27" s="18" t="s">
        <v>131</v>
      </c>
      <c r="F27" s="20" t="s">
        <v>202</v>
      </c>
      <c r="G27" s="19" t="s">
        <v>65</v>
      </c>
      <c r="H27" s="19" t="s">
        <v>132</v>
      </c>
      <c r="I27" s="21" t="s">
        <v>31</v>
      </c>
      <c r="J27" s="22">
        <v>3920983.7</v>
      </c>
      <c r="K27" s="22">
        <v>11475.13</v>
      </c>
      <c r="L27" s="23">
        <f t="shared" si="0"/>
        <v>2.9265946706179876E-3</v>
      </c>
      <c r="M27" s="24">
        <v>46134</v>
      </c>
      <c r="N27" s="19" t="str">
        <f t="shared" ca="1" si="1"/>
        <v>VENCIDO</v>
      </c>
      <c r="O27" s="18" t="s">
        <v>211</v>
      </c>
      <c r="P27" s="27" t="s">
        <v>133</v>
      </c>
    </row>
    <row r="28" spans="2:16" ht="78" x14ac:dyDescent="0.25">
      <c r="B28" s="102"/>
      <c r="C28" s="16" t="s">
        <v>31</v>
      </c>
      <c r="D28" s="26" t="s">
        <v>134</v>
      </c>
      <c r="E28" s="18" t="s">
        <v>135</v>
      </c>
      <c r="F28" s="20" t="s">
        <v>202</v>
      </c>
      <c r="G28" s="19" t="s">
        <v>65</v>
      </c>
      <c r="H28" s="19" t="s">
        <v>132</v>
      </c>
      <c r="I28" s="21" t="s">
        <v>24</v>
      </c>
      <c r="J28" s="22">
        <v>4156508.07</v>
      </c>
      <c r="K28" s="22">
        <v>553788.4</v>
      </c>
      <c r="L28" s="23">
        <f t="shared" si="0"/>
        <v>0.13323404903193176</v>
      </c>
      <c r="M28" s="24">
        <v>46134</v>
      </c>
      <c r="N28" s="19" t="str">
        <f t="shared" ca="1" si="1"/>
        <v>VENCIDO</v>
      </c>
      <c r="O28" s="18" t="s">
        <v>66</v>
      </c>
      <c r="P28" s="27" t="s">
        <v>136</v>
      </c>
    </row>
    <row r="29" spans="2:16" ht="78" x14ac:dyDescent="0.25">
      <c r="B29" s="102"/>
      <c r="C29" s="16" t="s">
        <v>31</v>
      </c>
      <c r="D29" s="26" t="s">
        <v>137</v>
      </c>
      <c r="E29" s="18" t="s">
        <v>138</v>
      </c>
      <c r="F29" s="20" t="s">
        <v>202</v>
      </c>
      <c r="G29" s="19" t="s">
        <v>65</v>
      </c>
      <c r="H29" s="19" t="s">
        <v>132</v>
      </c>
      <c r="I29" s="21" t="s">
        <v>27</v>
      </c>
      <c r="J29" s="22">
        <v>2902436.54</v>
      </c>
      <c r="K29" s="22">
        <v>16882.68</v>
      </c>
      <c r="L29" s="23">
        <f t="shared" si="0"/>
        <v>5.8167266595947689E-3</v>
      </c>
      <c r="M29" s="24">
        <v>46134</v>
      </c>
      <c r="N29" s="19" t="str">
        <f t="shared" ca="1" si="1"/>
        <v>VENCIDO</v>
      </c>
      <c r="O29" s="18" t="s">
        <v>212</v>
      </c>
      <c r="P29" s="27" t="s">
        <v>139</v>
      </c>
    </row>
    <row r="30" spans="2:16" ht="117" x14ac:dyDescent="0.25">
      <c r="B30" s="102"/>
      <c r="C30" s="16" t="s">
        <v>31</v>
      </c>
      <c r="D30" s="26" t="s">
        <v>140</v>
      </c>
      <c r="E30" s="18" t="s">
        <v>141</v>
      </c>
      <c r="F30" s="20" t="s">
        <v>202</v>
      </c>
      <c r="G30" s="19" t="s">
        <v>65</v>
      </c>
      <c r="H30" s="19" t="s">
        <v>132</v>
      </c>
      <c r="I30" s="21" t="s">
        <v>28</v>
      </c>
      <c r="J30" s="22">
        <v>4120071.69</v>
      </c>
      <c r="K30" s="22">
        <v>11475.13</v>
      </c>
      <c r="L30" s="23">
        <f t="shared" si="0"/>
        <v>2.7851772647189059E-3</v>
      </c>
      <c r="M30" s="24">
        <v>46134</v>
      </c>
      <c r="N30" s="19" t="str">
        <f t="shared" ca="1" si="1"/>
        <v>VENCIDO</v>
      </c>
      <c r="O30" s="18" t="s">
        <v>213</v>
      </c>
      <c r="P30" s="27" t="s">
        <v>142</v>
      </c>
    </row>
    <row r="31" spans="2:16" ht="153" customHeight="1" x14ac:dyDescent="0.25">
      <c r="B31" s="102"/>
      <c r="C31" s="16" t="s">
        <v>18</v>
      </c>
      <c r="D31" s="26" t="s">
        <v>143</v>
      </c>
      <c r="E31" s="18" t="s">
        <v>144</v>
      </c>
      <c r="F31" s="20" t="s">
        <v>202</v>
      </c>
      <c r="G31" s="19" t="s">
        <v>65</v>
      </c>
      <c r="H31" s="19" t="s">
        <v>145</v>
      </c>
      <c r="I31" s="21" t="s">
        <v>160</v>
      </c>
      <c r="J31" s="22">
        <v>5131208.67</v>
      </c>
      <c r="K31" s="22">
        <v>402639.49</v>
      </c>
      <c r="L31" s="41">
        <f t="shared" si="0"/>
        <v>7.8468742141410516E-2</v>
      </c>
      <c r="M31" s="24">
        <v>46084</v>
      </c>
      <c r="N31" s="19" t="str">
        <f t="shared" ca="1" si="1"/>
        <v>VENCIDO</v>
      </c>
      <c r="O31" s="18" t="s">
        <v>66</v>
      </c>
      <c r="P31" s="27" t="s">
        <v>146</v>
      </c>
    </row>
    <row r="32" spans="2:16" ht="100.35" customHeight="1" x14ac:dyDescent="0.25">
      <c r="B32" s="102"/>
      <c r="C32" s="16" t="s">
        <v>18</v>
      </c>
      <c r="D32" s="26" t="s">
        <v>147</v>
      </c>
      <c r="E32" s="18" t="s">
        <v>148</v>
      </c>
      <c r="F32" s="20" t="s">
        <v>202</v>
      </c>
      <c r="G32" s="19" t="s">
        <v>65</v>
      </c>
      <c r="H32" s="19" t="s">
        <v>145</v>
      </c>
      <c r="I32" s="21" t="s">
        <v>149</v>
      </c>
      <c r="J32" s="22">
        <v>3748740.88</v>
      </c>
      <c r="K32" s="22">
        <v>1798212.89</v>
      </c>
      <c r="L32" s="41">
        <f t="shared" si="0"/>
        <v>0.47968449875895397</v>
      </c>
      <c r="M32" s="24">
        <v>46084</v>
      </c>
      <c r="N32" s="19" t="str">
        <f t="shared" ca="1" si="1"/>
        <v>VENCIDO</v>
      </c>
      <c r="O32" s="18" t="s">
        <v>66</v>
      </c>
      <c r="P32" s="27" t="s">
        <v>150</v>
      </c>
    </row>
    <row r="33" spans="2:16" ht="128.44999999999999" customHeight="1" thickBot="1" x14ac:dyDescent="0.3">
      <c r="B33" s="103"/>
      <c r="C33" s="28" t="s">
        <v>18</v>
      </c>
      <c r="D33" s="29" t="s">
        <v>151</v>
      </c>
      <c r="E33" s="30" t="s">
        <v>152</v>
      </c>
      <c r="F33" s="20" t="s">
        <v>202</v>
      </c>
      <c r="G33" s="31" t="s">
        <v>65</v>
      </c>
      <c r="H33" s="31" t="s">
        <v>145</v>
      </c>
      <c r="I33" s="32" t="s">
        <v>153</v>
      </c>
      <c r="J33" s="33">
        <v>4780050.45</v>
      </c>
      <c r="K33" s="45">
        <v>0</v>
      </c>
      <c r="L33" s="46">
        <f t="shared" si="0"/>
        <v>0</v>
      </c>
      <c r="M33" s="35">
        <v>46084</v>
      </c>
      <c r="N33" s="31" t="str">
        <f t="shared" ca="1" si="1"/>
        <v>VENCIDO</v>
      </c>
      <c r="O33" s="30" t="s">
        <v>214</v>
      </c>
      <c r="P33" s="36" t="s">
        <v>150</v>
      </c>
    </row>
    <row r="34" spans="2:16" ht="80.25" customHeight="1" x14ac:dyDescent="0.25">
      <c r="B34" s="99" t="s">
        <v>169</v>
      </c>
      <c r="C34" s="7"/>
      <c r="D34" s="8" t="s">
        <v>171</v>
      </c>
      <c r="E34" s="9" t="s">
        <v>172</v>
      </c>
      <c r="F34" s="10" t="s">
        <v>199</v>
      </c>
      <c r="G34" s="10" t="s">
        <v>173</v>
      </c>
      <c r="H34" s="10" t="s">
        <v>170</v>
      </c>
      <c r="I34" s="11"/>
      <c r="J34" s="12">
        <v>338950.73</v>
      </c>
      <c r="K34" s="12"/>
      <c r="L34" s="13">
        <f>K34/J34</f>
        <v>0</v>
      </c>
      <c r="M34" s="14">
        <v>46387</v>
      </c>
      <c r="N34" s="10" t="str">
        <f ca="1">IF(M34&lt;TODAY(),"VENCIDO","VIGENTE")</f>
        <v>VIGENTE</v>
      </c>
      <c r="O34" s="9" t="s">
        <v>195</v>
      </c>
      <c r="P34" s="15"/>
    </row>
    <row r="35" spans="2:16" ht="44.25" customHeight="1" x14ac:dyDescent="0.25">
      <c r="B35" s="100"/>
      <c r="C35" s="37"/>
      <c r="D35" s="17" t="s">
        <v>174</v>
      </c>
      <c r="E35" s="38" t="s">
        <v>175</v>
      </c>
      <c r="F35" s="20"/>
      <c r="G35" s="19" t="s">
        <v>176</v>
      </c>
      <c r="H35" s="20"/>
      <c r="I35" s="39"/>
      <c r="J35" s="40" t="s">
        <v>177</v>
      </c>
      <c r="K35" s="40"/>
      <c r="L35" s="41">
        <v>0</v>
      </c>
      <c r="M35" s="42">
        <v>46387</v>
      </c>
      <c r="N35" s="20" t="str">
        <f ca="1">IF(M35&lt;TODAY(),"VENCIDO","VIGENTE")</f>
        <v>VIGENTE</v>
      </c>
      <c r="O35" s="38"/>
      <c r="P35" s="27"/>
    </row>
    <row r="36" spans="2:16" ht="44.25" customHeight="1" x14ac:dyDescent="0.25">
      <c r="B36" s="100"/>
      <c r="C36" s="16"/>
      <c r="D36" s="26" t="s">
        <v>178</v>
      </c>
      <c r="E36" s="18" t="s">
        <v>179</v>
      </c>
      <c r="F36" s="19"/>
      <c r="G36" s="19" t="s">
        <v>176</v>
      </c>
      <c r="H36" s="19"/>
      <c r="I36" s="21"/>
      <c r="J36" s="40" t="s">
        <v>182</v>
      </c>
      <c r="K36" s="22"/>
      <c r="L36" s="41">
        <v>0</v>
      </c>
      <c r="M36" s="24">
        <v>46387</v>
      </c>
      <c r="N36" s="19" t="str">
        <f t="shared" ref="N36" ca="1" si="3">IF(M36&lt;TODAY(),"VENCIDO","VIGENTE")</f>
        <v>VIGENTE</v>
      </c>
      <c r="O36" s="18"/>
      <c r="P36" s="25"/>
    </row>
    <row r="37" spans="2:16" ht="44.25" customHeight="1" x14ac:dyDescent="0.25">
      <c r="B37" s="100"/>
      <c r="C37" s="16"/>
      <c r="D37" s="26" t="s">
        <v>180</v>
      </c>
      <c r="E37" s="18" t="s">
        <v>181</v>
      </c>
      <c r="F37" s="19" t="s">
        <v>199</v>
      </c>
      <c r="G37" s="19" t="s">
        <v>176</v>
      </c>
      <c r="H37" s="19"/>
      <c r="I37" s="21"/>
      <c r="J37" s="40" t="s">
        <v>183</v>
      </c>
      <c r="K37" s="22"/>
      <c r="L37" s="41">
        <v>0</v>
      </c>
      <c r="M37" s="24">
        <v>46387</v>
      </c>
      <c r="N37" s="19" t="str">
        <f t="shared" ref="N37" ca="1" si="4">IF(M37&lt;TODAY(),"VENCIDO","VIGENTE")</f>
        <v>VIGENTE</v>
      </c>
      <c r="O37" s="18" t="s">
        <v>194</v>
      </c>
      <c r="P37" s="25"/>
    </row>
    <row r="38" spans="2:16" ht="44.25" customHeight="1" x14ac:dyDescent="0.25">
      <c r="B38" s="100"/>
      <c r="C38" s="37"/>
      <c r="D38" s="17" t="s">
        <v>184</v>
      </c>
      <c r="E38" s="38" t="s">
        <v>185</v>
      </c>
      <c r="F38" s="20" t="s">
        <v>34</v>
      </c>
      <c r="G38" s="19" t="s">
        <v>176</v>
      </c>
      <c r="H38" s="20"/>
      <c r="I38" s="39"/>
      <c r="J38" s="40"/>
      <c r="K38" s="40"/>
      <c r="L38" s="41">
        <v>0</v>
      </c>
      <c r="M38" s="42">
        <v>46387</v>
      </c>
      <c r="N38" s="20" t="str">
        <f ca="1">IF(M38&lt;TODAY(),"VENCIDO","VIGENTE")</f>
        <v>VIGENTE</v>
      </c>
      <c r="O38" s="38" t="s">
        <v>210</v>
      </c>
      <c r="P38" s="27"/>
    </row>
    <row r="39" spans="2:16" ht="78" x14ac:dyDescent="0.25">
      <c r="B39" s="100"/>
      <c r="C39" s="37"/>
      <c r="D39" s="17" t="s">
        <v>196</v>
      </c>
      <c r="E39" s="38" t="s">
        <v>197</v>
      </c>
      <c r="F39" s="20" t="s">
        <v>199</v>
      </c>
      <c r="G39" s="19" t="s">
        <v>176</v>
      </c>
      <c r="H39" s="20"/>
      <c r="I39" s="39"/>
      <c r="J39" s="40"/>
      <c r="K39" s="40"/>
      <c r="L39" s="41">
        <v>0</v>
      </c>
      <c r="M39" s="42">
        <v>46387</v>
      </c>
      <c r="N39" s="20" t="str">
        <f ca="1">IF(M39&lt;TODAY(),"VENCIDO","VIGENTE")</f>
        <v>VIGENTE</v>
      </c>
      <c r="O39" s="38" t="s">
        <v>198</v>
      </c>
      <c r="P39" s="27"/>
    </row>
    <row r="40" spans="2:16" ht="45" customHeight="1" x14ac:dyDescent="0.25">
      <c r="B40" s="100"/>
      <c r="C40" s="37"/>
      <c r="D40" s="17" t="s">
        <v>264</v>
      </c>
      <c r="E40" s="38" t="s">
        <v>265</v>
      </c>
      <c r="F40" s="20" t="s">
        <v>34</v>
      </c>
      <c r="G40" s="19" t="s">
        <v>266</v>
      </c>
      <c r="H40" s="20"/>
      <c r="I40" s="39"/>
      <c r="J40" s="40">
        <v>700000</v>
      </c>
      <c r="K40" s="40">
        <v>0</v>
      </c>
      <c r="L40" s="41">
        <v>0</v>
      </c>
      <c r="M40" s="42"/>
      <c r="N40" s="20"/>
      <c r="O40" s="85" t="s">
        <v>262</v>
      </c>
      <c r="P40" s="27"/>
    </row>
    <row r="41" spans="2:16" ht="58.5" x14ac:dyDescent="0.25">
      <c r="B41" s="100"/>
      <c r="C41" s="37"/>
      <c r="D41" s="17" t="s">
        <v>259</v>
      </c>
      <c r="E41" s="38" t="s">
        <v>260</v>
      </c>
      <c r="F41" s="20" t="s">
        <v>257</v>
      </c>
      <c r="G41" s="19" t="s">
        <v>263</v>
      </c>
      <c r="H41" s="20"/>
      <c r="I41" s="39"/>
      <c r="J41" s="40">
        <v>1000000</v>
      </c>
      <c r="K41" s="40">
        <v>0</v>
      </c>
      <c r="L41" s="41">
        <v>0</v>
      </c>
      <c r="M41" s="42"/>
      <c r="N41" s="20"/>
      <c r="O41" s="85" t="s">
        <v>262</v>
      </c>
      <c r="P41" s="27"/>
    </row>
    <row r="42" spans="2:16" ht="117.75" thickBot="1" x14ac:dyDescent="0.3">
      <c r="B42" s="100"/>
      <c r="C42" s="83"/>
      <c r="D42" s="84" t="s">
        <v>255</v>
      </c>
      <c r="E42" s="85" t="s">
        <v>256</v>
      </c>
      <c r="F42" s="86" t="s">
        <v>257</v>
      </c>
      <c r="G42" s="86" t="s">
        <v>258</v>
      </c>
      <c r="H42" s="86"/>
      <c r="I42" s="87"/>
      <c r="J42" s="88">
        <v>3000000</v>
      </c>
      <c r="K42" s="88">
        <v>0</v>
      </c>
      <c r="L42" s="41">
        <v>0</v>
      </c>
      <c r="M42" s="89"/>
      <c r="N42" s="86" t="s">
        <v>223</v>
      </c>
      <c r="O42" s="85" t="s">
        <v>261</v>
      </c>
      <c r="P42" s="90"/>
    </row>
    <row r="43" spans="2:16" ht="78" x14ac:dyDescent="0.25">
      <c r="B43" s="96" t="s">
        <v>220</v>
      </c>
      <c r="C43" s="10"/>
      <c r="D43" s="8" t="s">
        <v>233</v>
      </c>
      <c r="E43" s="9" t="s">
        <v>221</v>
      </c>
      <c r="F43" s="10" t="s">
        <v>222</v>
      </c>
      <c r="G43" s="10" t="s">
        <v>229</v>
      </c>
      <c r="H43" s="10"/>
      <c r="I43" s="11"/>
      <c r="J43" s="12">
        <v>2964800</v>
      </c>
      <c r="K43" s="12">
        <v>0</v>
      </c>
      <c r="L43" s="13">
        <f>$K43/$J43</f>
        <v>0</v>
      </c>
      <c r="M43" s="10"/>
      <c r="N43" s="10" t="s">
        <v>223</v>
      </c>
      <c r="O43" s="9" t="s">
        <v>224</v>
      </c>
      <c r="P43" s="91"/>
    </row>
    <row r="44" spans="2:16" ht="136.5" x14ac:dyDescent="0.25">
      <c r="B44" s="97" t="s">
        <v>220</v>
      </c>
      <c r="C44" s="19" t="s">
        <v>25</v>
      </c>
      <c r="D44" s="26" t="s">
        <v>235</v>
      </c>
      <c r="E44" s="18" t="s">
        <v>236</v>
      </c>
      <c r="F44" s="19" t="s">
        <v>222</v>
      </c>
      <c r="G44" s="19" t="s">
        <v>231</v>
      </c>
      <c r="H44" s="19"/>
      <c r="I44" s="21" t="s">
        <v>230</v>
      </c>
      <c r="J44" s="22">
        <v>970745.06</v>
      </c>
      <c r="K44" s="22">
        <v>647449.66</v>
      </c>
      <c r="L44" s="23">
        <f>$K44/$J44</f>
        <v>0.66696158103549863</v>
      </c>
      <c r="M44" s="24">
        <v>46015</v>
      </c>
      <c r="N44" s="19" t="s">
        <v>226</v>
      </c>
      <c r="O44" s="18" t="s">
        <v>239</v>
      </c>
      <c r="P44" s="92" t="s">
        <v>227</v>
      </c>
    </row>
    <row r="45" spans="2:16" ht="117" x14ac:dyDescent="0.25">
      <c r="B45" s="97" t="s">
        <v>220</v>
      </c>
      <c r="C45" s="19"/>
      <c r="D45" s="26" t="s">
        <v>237</v>
      </c>
      <c r="E45" s="18" t="s">
        <v>238</v>
      </c>
      <c r="F45" s="19" t="s">
        <v>222</v>
      </c>
      <c r="G45" s="19" t="s">
        <v>229</v>
      </c>
      <c r="H45" s="19"/>
      <c r="I45" s="21"/>
      <c r="J45" s="22">
        <v>6000000</v>
      </c>
      <c r="K45" s="22">
        <v>0</v>
      </c>
      <c r="L45" s="23">
        <f t="shared" ref="L45:L49" si="5">$K45/$J45</f>
        <v>0</v>
      </c>
      <c r="M45" s="24"/>
      <c r="N45" s="19" t="s">
        <v>232</v>
      </c>
      <c r="O45" s="18" t="s">
        <v>243</v>
      </c>
      <c r="P45" s="92"/>
    </row>
    <row r="46" spans="2:16" ht="97.5" x14ac:dyDescent="0.25">
      <c r="B46" s="97"/>
      <c r="C46" s="19"/>
      <c r="D46" s="26" t="s">
        <v>240</v>
      </c>
      <c r="E46" s="18" t="s">
        <v>241</v>
      </c>
      <c r="F46" s="19" t="s">
        <v>222</v>
      </c>
      <c r="G46" s="19" t="s">
        <v>229</v>
      </c>
      <c r="H46" s="19"/>
      <c r="I46" s="21"/>
      <c r="J46" s="22">
        <v>7600000</v>
      </c>
      <c r="K46" s="22">
        <v>0</v>
      </c>
      <c r="L46" s="23">
        <f t="shared" si="5"/>
        <v>0</v>
      </c>
      <c r="M46" s="19"/>
      <c r="N46" s="19" t="s">
        <v>242</v>
      </c>
      <c r="O46" s="18" t="s">
        <v>246</v>
      </c>
      <c r="P46" s="92"/>
    </row>
    <row r="47" spans="2:16" ht="58.5" x14ac:dyDescent="0.25">
      <c r="B47" s="97"/>
      <c r="C47" s="19"/>
      <c r="D47" s="26" t="s">
        <v>244</v>
      </c>
      <c r="E47" s="18" t="s">
        <v>250</v>
      </c>
      <c r="F47" s="19" t="s">
        <v>225</v>
      </c>
      <c r="G47" s="19" t="s">
        <v>229</v>
      </c>
      <c r="H47" s="19"/>
      <c r="I47" s="21"/>
      <c r="J47" s="22">
        <v>1500000</v>
      </c>
      <c r="K47" s="22">
        <v>0</v>
      </c>
      <c r="L47" s="23">
        <f t="shared" si="5"/>
        <v>0</v>
      </c>
      <c r="M47" s="19"/>
      <c r="N47" s="19" t="s">
        <v>223</v>
      </c>
      <c r="O47" s="18" t="s">
        <v>251</v>
      </c>
      <c r="P47" s="92"/>
    </row>
    <row r="48" spans="2:16" ht="78" x14ac:dyDescent="0.25">
      <c r="B48" s="97" t="s">
        <v>220</v>
      </c>
      <c r="C48" s="19"/>
      <c r="D48" s="26" t="s">
        <v>245</v>
      </c>
      <c r="E48" s="18" t="s">
        <v>81</v>
      </c>
      <c r="F48" s="19" t="s">
        <v>248</v>
      </c>
      <c r="G48" s="19" t="s">
        <v>229</v>
      </c>
      <c r="H48" s="19"/>
      <c r="I48" s="21"/>
      <c r="J48" s="22">
        <v>1541387</v>
      </c>
      <c r="K48" s="22">
        <v>0</v>
      </c>
      <c r="L48" s="23">
        <f t="shared" si="5"/>
        <v>0</v>
      </c>
      <c r="M48" s="19"/>
      <c r="N48" s="19" t="s">
        <v>223</v>
      </c>
      <c r="O48" s="18" t="s">
        <v>252</v>
      </c>
      <c r="P48" s="92"/>
    </row>
    <row r="49" spans="2:16" ht="39.75" thickBot="1" x14ac:dyDescent="0.3">
      <c r="B49" s="98"/>
      <c r="C49" s="31"/>
      <c r="D49" s="29" t="s">
        <v>234</v>
      </c>
      <c r="E49" s="30" t="s">
        <v>249</v>
      </c>
      <c r="F49" s="31" t="s">
        <v>247</v>
      </c>
      <c r="G49" s="31" t="s">
        <v>228</v>
      </c>
      <c r="H49" s="31"/>
      <c r="I49" s="32"/>
      <c r="J49" s="33">
        <v>2542000</v>
      </c>
      <c r="K49" s="33">
        <v>0</v>
      </c>
      <c r="L49" s="34">
        <f t="shared" si="5"/>
        <v>0</v>
      </c>
      <c r="M49" s="31"/>
      <c r="N49" s="31" t="s">
        <v>253</v>
      </c>
      <c r="O49" s="30" t="s">
        <v>254</v>
      </c>
      <c r="P49" s="93"/>
    </row>
  </sheetData>
  <mergeCells count="15">
    <mergeCell ref="I2:N2"/>
    <mergeCell ref="O2:O3"/>
    <mergeCell ref="P2:P3"/>
    <mergeCell ref="B43:B49"/>
    <mergeCell ref="B34:B42"/>
    <mergeCell ref="B22:B33"/>
    <mergeCell ref="B13:B20"/>
    <mergeCell ref="B4:B11"/>
    <mergeCell ref="B2:B3"/>
    <mergeCell ref="C2:C3"/>
    <mergeCell ref="E2:E3"/>
    <mergeCell ref="F2:F3"/>
    <mergeCell ref="H2:H3"/>
    <mergeCell ref="D2:D3"/>
    <mergeCell ref="G2:G3"/>
  </mergeCells>
  <phoneticPr fontId="2" type="noConversion"/>
  <conditionalFormatting sqref="N4:N42">
    <cfRule type="containsText" dxfId="0" priority="1" operator="containsText" text="VENCIDO">
      <formula>NOT(ISERROR(SEARCH("VENCIDO",N4)))</formula>
    </cfRule>
  </conditionalFormatting>
  <pageMargins left="0.511811024" right="0.511811024" top="0.78740157499999996" bottom="0.78740157499999996" header="0.31496062000000002" footer="0.31496062000000002"/>
  <pageSetup paperSize="9"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OBRAS EM ANDAMENTO</vt:lpstr>
      <vt:lpstr>'OBRAS EM ANDAMENTO'!Area_de_impressao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Ferreira Lopes</dc:creator>
  <cp:lastModifiedBy>Jorge Luis</cp:lastModifiedBy>
  <cp:lastPrinted>2026-02-24T11:59:03Z</cp:lastPrinted>
  <dcterms:created xsi:type="dcterms:W3CDTF">2025-04-30T11:53:15Z</dcterms:created>
  <dcterms:modified xsi:type="dcterms:W3CDTF">2026-05-20T17:10:19Z</dcterms:modified>
</cp:coreProperties>
</file>